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C:\Users\v11\Documents\2023\Vragenlijst\"/>
    </mc:Choice>
  </mc:AlternateContent>
  <bookViews>
    <workbookView xWindow="0" yWindow="0" windowWidth="28800" windowHeight="11400"/>
  </bookViews>
  <sheets>
    <sheet name="Intro" sheetId="3" r:id="rId1"/>
    <sheet name="Kontext" sheetId="10" r:id="rId2"/>
    <sheet name="Fragebogen" sheetId="1" r:id="rId3"/>
    <sheet name="LINK ISO" sheetId="4" r:id="rId4"/>
    <sheet name="Gruppierung" sheetId="5" r:id="rId5"/>
    <sheet name="DropdownAntwoord" sheetId="9" state="hidden" r:id="rId6"/>
  </sheets>
  <definedNames>
    <definedName name="_xlnm._FilterDatabase" localSheetId="2" hidden="1">Fragebogen!$A$9:$P$222</definedName>
    <definedName name="_xlnm.Print_Area" localSheetId="2">Fragebogen!$A$1:$F$234</definedName>
    <definedName name="_xlnm.Print_Area" localSheetId="4">Gruppierung!$A$1:$C$21</definedName>
    <definedName name="_xlnm.Print_Area" localSheetId="0">Intro!$A$1:$B$8</definedName>
    <definedName name="_xlnm.Print_Area" localSheetId="1">Kontext!$A$1:$C$20</definedName>
    <definedName name="_xlnm.Print_Area" localSheetId="3">'LINK ISO'!$A$1:$E$28</definedName>
    <definedName name="_xlnm.Print_Titles" localSheetId="2">Fragebogen!$9:$9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2" i="1" l="1"/>
  <c r="E13" i="1"/>
  <c r="E16" i="1"/>
  <c r="E18" i="1"/>
  <c r="E19" i="1"/>
  <c r="E20" i="1"/>
  <c r="E23" i="1"/>
  <c r="E24" i="1"/>
  <c r="E25" i="1"/>
  <c r="E26" i="1"/>
  <c r="E27" i="1"/>
  <c r="E28" i="1"/>
  <c r="E34" i="1"/>
  <c r="E35" i="1"/>
  <c r="E36" i="1"/>
  <c r="E37" i="1"/>
  <c r="E38" i="1"/>
  <c r="E39" i="1"/>
  <c r="E40" i="1"/>
  <c r="E41" i="1"/>
  <c r="E44" i="1"/>
  <c r="E47" i="1"/>
  <c r="E48" i="1"/>
  <c r="E49" i="1"/>
  <c r="E50" i="1"/>
  <c r="E51" i="1"/>
  <c r="E53" i="1"/>
  <c r="E54" i="1"/>
  <c r="E55" i="1"/>
  <c r="E61" i="1"/>
  <c r="E62" i="1"/>
  <c r="E63" i="1"/>
  <c r="E64" i="1"/>
  <c r="E65" i="1"/>
  <c r="E66" i="1"/>
  <c r="E67" i="1"/>
  <c r="E69" i="1"/>
  <c r="E70" i="1"/>
  <c r="E71" i="1"/>
  <c r="E72" i="1"/>
  <c r="E73" i="1"/>
  <c r="E74" i="1"/>
  <c r="E163" i="1"/>
  <c r="E164" i="1"/>
  <c r="E165" i="1"/>
  <c r="E167" i="1"/>
  <c r="E168" i="1"/>
  <c r="E208" i="1"/>
  <c r="E209" i="1"/>
  <c r="E210" i="1"/>
  <c r="E211" i="1"/>
  <c r="E212" i="1"/>
  <c r="E215" i="1"/>
  <c r="E216" i="1"/>
  <c r="E217" i="1"/>
  <c r="E218" i="1"/>
  <c r="E219" i="1"/>
  <c r="E220" i="1"/>
  <c r="E221" i="1"/>
  <c r="E222" i="1"/>
  <c r="I222" i="1" l="1"/>
  <c r="J222" i="1"/>
  <c r="K222" i="1"/>
  <c r="I12" i="1"/>
  <c r="J12" i="1"/>
  <c r="K12" i="1"/>
  <c r="I13" i="1"/>
  <c r="J13" i="1"/>
  <c r="K13" i="1"/>
  <c r="I14" i="1"/>
  <c r="J14" i="1"/>
  <c r="K14" i="1"/>
  <c r="I15" i="1"/>
  <c r="J15" i="1"/>
  <c r="K15" i="1"/>
  <c r="I16" i="1"/>
  <c r="J16" i="1"/>
  <c r="K16" i="1"/>
  <c r="I17" i="1"/>
  <c r="J17" i="1"/>
  <c r="K17" i="1"/>
  <c r="I18" i="1"/>
  <c r="J18" i="1"/>
  <c r="K18" i="1"/>
  <c r="I19" i="1"/>
  <c r="J19" i="1"/>
  <c r="K19" i="1"/>
  <c r="I20" i="1"/>
  <c r="J20" i="1"/>
  <c r="K20" i="1"/>
  <c r="I21" i="1"/>
  <c r="J21" i="1"/>
  <c r="K21" i="1"/>
  <c r="I22" i="1"/>
  <c r="J22" i="1"/>
  <c r="K22" i="1"/>
  <c r="I23" i="1"/>
  <c r="J23" i="1"/>
  <c r="K23" i="1"/>
  <c r="I24" i="1"/>
  <c r="J24" i="1"/>
  <c r="K24" i="1"/>
  <c r="I25" i="1"/>
  <c r="J25" i="1"/>
  <c r="K25" i="1"/>
  <c r="I26" i="1"/>
  <c r="J26" i="1"/>
  <c r="K26" i="1"/>
  <c r="I27" i="1"/>
  <c r="J27" i="1"/>
  <c r="K27" i="1"/>
  <c r="I28" i="1"/>
  <c r="J28" i="1"/>
  <c r="K28" i="1"/>
  <c r="J29" i="1"/>
  <c r="K29" i="1"/>
  <c r="J30" i="1"/>
  <c r="K30" i="1"/>
  <c r="K31" i="1"/>
  <c r="I32" i="1"/>
  <c r="J32" i="1"/>
  <c r="K32" i="1"/>
  <c r="I33" i="1"/>
  <c r="J33" i="1"/>
  <c r="K33" i="1"/>
  <c r="I34" i="1"/>
  <c r="J34" i="1"/>
  <c r="K34" i="1"/>
  <c r="I35" i="1"/>
  <c r="J35" i="1"/>
  <c r="K35" i="1"/>
  <c r="I36" i="1"/>
  <c r="J36" i="1"/>
  <c r="K36" i="1"/>
  <c r="I37" i="1"/>
  <c r="J37" i="1"/>
  <c r="K37" i="1"/>
  <c r="I38" i="1"/>
  <c r="J38" i="1"/>
  <c r="K38" i="1"/>
  <c r="I39" i="1"/>
  <c r="J39" i="1"/>
  <c r="K39" i="1"/>
  <c r="I40" i="1"/>
  <c r="J40" i="1"/>
  <c r="K40" i="1"/>
  <c r="I41" i="1"/>
  <c r="J41" i="1"/>
  <c r="K41" i="1"/>
  <c r="I42" i="1"/>
  <c r="J42" i="1"/>
  <c r="K42" i="1"/>
  <c r="I43" i="1"/>
  <c r="J43" i="1"/>
  <c r="K43" i="1"/>
  <c r="I44" i="1"/>
  <c r="J44" i="1"/>
  <c r="K44" i="1"/>
  <c r="I45" i="1"/>
  <c r="J45" i="1"/>
  <c r="K45" i="1"/>
  <c r="I46" i="1"/>
  <c r="J46" i="1"/>
  <c r="K46" i="1"/>
  <c r="I47" i="1"/>
  <c r="J47" i="1"/>
  <c r="K47" i="1"/>
  <c r="I48" i="1"/>
  <c r="J48" i="1"/>
  <c r="K48" i="1"/>
  <c r="I49" i="1"/>
  <c r="J49" i="1"/>
  <c r="K49" i="1"/>
  <c r="I50" i="1"/>
  <c r="J50" i="1"/>
  <c r="K50" i="1"/>
  <c r="I51" i="1"/>
  <c r="J51" i="1"/>
  <c r="K51" i="1"/>
  <c r="I52" i="1"/>
  <c r="J52" i="1"/>
  <c r="K52" i="1"/>
  <c r="I53" i="1"/>
  <c r="J53" i="1"/>
  <c r="K53" i="1"/>
  <c r="I54" i="1"/>
  <c r="J54" i="1"/>
  <c r="K54" i="1"/>
  <c r="I55" i="1"/>
  <c r="J55" i="1"/>
  <c r="K55" i="1"/>
  <c r="J56" i="1"/>
  <c r="K56" i="1"/>
  <c r="J57" i="1"/>
  <c r="K57" i="1"/>
  <c r="J58" i="1"/>
  <c r="K58" i="1"/>
  <c r="I59" i="1"/>
  <c r="J59" i="1"/>
  <c r="K59" i="1"/>
  <c r="I60" i="1"/>
  <c r="J60" i="1"/>
  <c r="K60" i="1"/>
  <c r="I61" i="1"/>
  <c r="J61" i="1"/>
  <c r="K61" i="1"/>
  <c r="I62" i="1"/>
  <c r="J62" i="1"/>
  <c r="K62" i="1"/>
  <c r="I63" i="1"/>
  <c r="J63" i="1"/>
  <c r="K63" i="1"/>
  <c r="I64" i="1"/>
  <c r="J64" i="1"/>
  <c r="K64" i="1"/>
  <c r="I65" i="1"/>
  <c r="J65" i="1"/>
  <c r="K65" i="1"/>
  <c r="I66" i="1"/>
  <c r="J66" i="1"/>
  <c r="K66" i="1"/>
  <c r="I67" i="1"/>
  <c r="J67" i="1"/>
  <c r="K67" i="1"/>
  <c r="I68" i="1"/>
  <c r="J68" i="1"/>
  <c r="K68" i="1"/>
  <c r="I69" i="1"/>
  <c r="J69" i="1"/>
  <c r="K69" i="1"/>
  <c r="I70" i="1"/>
  <c r="J70" i="1"/>
  <c r="K70" i="1"/>
  <c r="I71" i="1"/>
  <c r="J71" i="1"/>
  <c r="K71" i="1"/>
  <c r="I72" i="1"/>
  <c r="J72" i="1"/>
  <c r="K72" i="1"/>
  <c r="I73" i="1"/>
  <c r="J73" i="1"/>
  <c r="K73" i="1"/>
  <c r="I74" i="1"/>
  <c r="J74" i="1"/>
  <c r="K74" i="1"/>
  <c r="J75" i="1"/>
  <c r="K75" i="1"/>
  <c r="I76" i="1"/>
  <c r="J76" i="1"/>
  <c r="K76" i="1"/>
  <c r="J77" i="1"/>
  <c r="K77" i="1"/>
  <c r="J78" i="1"/>
  <c r="K78" i="1"/>
  <c r="J79" i="1"/>
  <c r="K79" i="1"/>
  <c r="J80" i="1"/>
  <c r="K80" i="1"/>
  <c r="K81" i="1"/>
  <c r="K82" i="1"/>
  <c r="K83" i="1"/>
  <c r="K84" i="1"/>
  <c r="K85" i="1"/>
  <c r="I87" i="1"/>
  <c r="J87" i="1"/>
  <c r="K87" i="1"/>
  <c r="I91" i="1"/>
  <c r="J91" i="1"/>
  <c r="K91" i="1"/>
  <c r="I94" i="1"/>
  <c r="J94" i="1"/>
  <c r="K94" i="1"/>
  <c r="I97" i="1"/>
  <c r="I99" i="1"/>
  <c r="I100" i="1"/>
  <c r="J100" i="1"/>
  <c r="I101" i="1"/>
  <c r="J101" i="1"/>
  <c r="I104" i="1"/>
  <c r="I106" i="1"/>
  <c r="J106" i="1"/>
  <c r="K106" i="1"/>
  <c r="I111" i="1"/>
  <c r="J111" i="1"/>
  <c r="K111" i="1"/>
  <c r="I118" i="1"/>
  <c r="J118" i="1"/>
  <c r="K118" i="1"/>
  <c r="I120" i="1"/>
  <c r="J120" i="1"/>
  <c r="K120" i="1"/>
  <c r="I126" i="1"/>
  <c r="J126" i="1"/>
  <c r="K126" i="1"/>
  <c r="I127" i="1"/>
  <c r="J127" i="1"/>
  <c r="K127" i="1"/>
  <c r="I131" i="1"/>
  <c r="J131" i="1"/>
  <c r="K131" i="1"/>
  <c r="I137" i="1"/>
  <c r="I141" i="1"/>
  <c r="I143" i="1"/>
  <c r="I144" i="1"/>
  <c r="J145" i="1"/>
  <c r="K145" i="1"/>
  <c r="I146" i="1"/>
  <c r="J146" i="1"/>
  <c r="K146" i="1"/>
  <c r="J147" i="1"/>
  <c r="K147" i="1"/>
  <c r="J148" i="1"/>
  <c r="K148" i="1"/>
  <c r="J149" i="1"/>
  <c r="K149" i="1"/>
  <c r="J150" i="1"/>
  <c r="K150" i="1"/>
  <c r="I151" i="1"/>
  <c r="J151" i="1"/>
  <c r="K151" i="1"/>
  <c r="J152" i="1"/>
  <c r="K152" i="1"/>
  <c r="J153" i="1"/>
  <c r="K153" i="1"/>
  <c r="I154" i="1"/>
  <c r="J154" i="1"/>
  <c r="K154" i="1"/>
  <c r="J155" i="1"/>
  <c r="K155" i="1"/>
  <c r="J156" i="1"/>
  <c r="K156" i="1"/>
  <c r="J157" i="1"/>
  <c r="K157" i="1"/>
  <c r="J158" i="1"/>
  <c r="K158" i="1"/>
  <c r="J159" i="1"/>
  <c r="K159" i="1"/>
  <c r="J160" i="1"/>
  <c r="K160" i="1"/>
  <c r="J161" i="1"/>
  <c r="K161" i="1"/>
  <c r="I162" i="1"/>
  <c r="J162" i="1"/>
  <c r="K162" i="1"/>
  <c r="I163" i="1"/>
  <c r="J163" i="1"/>
  <c r="K163" i="1"/>
  <c r="I164" i="1"/>
  <c r="J164" i="1"/>
  <c r="K164" i="1"/>
  <c r="I165" i="1"/>
  <c r="J165" i="1"/>
  <c r="K165" i="1"/>
  <c r="I166" i="1"/>
  <c r="J166" i="1"/>
  <c r="K166" i="1"/>
  <c r="I167" i="1"/>
  <c r="J167" i="1"/>
  <c r="K167" i="1"/>
  <c r="I168" i="1"/>
  <c r="J168" i="1"/>
  <c r="K168" i="1"/>
  <c r="J169" i="1"/>
  <c r="K169" i="1"/>
  <c r="J170" i="1"/>
  <c r="K170" i="1"/>
  <c r="J171" i="1"/>
  <c r="K171" i="1"/>
  <c r="J172" i="1"/>
  <c r="K172" i="1"/>
  <c r="J173" i="1"/>
  <c r="K173" i="1"/>
  <c r="J174" i="1"/>
  <c r="K174" i="1"/>
  <c r="J175" i="1"/>
  <c r="K175" i="1"/>
  <c r="J176" i="1"/>
  <c r="K176" i="1"/>
  <c r="J177" i="1"/>
  <c r="K177" i="1"/>
  <c r="J178" i="1"/>
  <c r="K178" i="1"/>
  <c r="J179" i="1"/>
  <c r="K179" i="1"/>
  <c r="J180" i="1"/>
  <c r="K180" i="1"/>
  <c r="J181" i="1"/>
  <c r="K181" i="1"/>
  <c r="J182" i="1"/>
  <c r="K182" i="1"/>
  <c r="J183" i="1"/>
  <c r="K183" i="1"/>
  <c r="J184" i="1"/>
  <c r="K184" i="1"/>
  <c r="J185" i="1"/>
  <c r="K185" i="1"/>
  <c r="J186" i="1"/>
  <c r="K186" i="1"/>
  <c r="J187" i="1"/>
  <c r="K187" i="1"/>
  <c r="J188" i="1"/>
  <c r="K188" i="1"/>
  <c r="J189" i="1"/>
  <c r="K189" i="1"/>
  <c r="J190" i="1"/>
  <c r="K190" i="1"/>
  <c r="J191" i="1"/>
  <c r="K191" i="1"/>
  <c r="J192" i="1"/>
  <c r="K192" i="1"/>
  <c r="J193" i="1"/>
  <c r="K193" i="1"/>
  <c r="J194" i="1"/>
  <c r="K194" i="1"/>
  <c r="J195" i="1"/>
  <c r="K195" i="1"/>
  <c r="J196" i="1"/>
  <c r="K196" i="1"/>
  <c r="J197" i="1"/>
  <c r="K197" i="1"/>
  <c r="J198" i="1"/>
  <c r="K198" i="1"/>
  <c r="J199" i="1"/>
  <c r="K199" i="1"/>
  <c r="J200" i="1"/>
  <c r="K200" i="1"/>
  <c r="J201" i="1"/>
  <c r="K201" i="1"/>
  <c r="J202" i="1"/>
  <c r="K202" i="1"/>
  <c r="J203" i="1"/>
  <c r="K203" i="1"/>
  <c r="J204" i="1"/>
  <c r="K204" i="1"/>
  <c r="J205" i="1"/>
  <c r="K205" i="1"/>
  <c r="I206" i="1"/>
  <c r="J206" i="1"/>
  <c r="K206" i="1"/>
  <c r="J207" i="1"/>
  <c r="K207" i="1"/>
  <c r="J208" i="1"/>
  <c r="K208" i="1"/>
  <c r="J209" i="1"/>
  <c r="K209" i="1"/>
  <c r="J210" i="1"/>
  <c r="K210" i="1"/>
  <c r="I211" i="1"/>
  <c r="J211" i="1"/>
  <c r="K211" i="1"/>
  <c r="I212" i="1"/>
  <c r="J212" i="1"/>
  <c r="K212" i="1"/>
  <c r="I213" i="1"/>
  <c r="J213" i="1"/>
  <c r="K213" i="1"/>
  <c r="I214" i="1"/>
  <c r="J214" i="1"/>
  <c r="K214" i="1"/>
  <c r="I215" i="1"/>
  <c r="J215" i="1"/>
  <c r="K215" i="1"/>
  <c r="I216" i="1"/>
  <c r="J216" i="1"/>
  <c r="K216" i="1"/>
  <c r="I217" i="1"/>
  <c r="J217" i="1"/>
  <c r="K217" i="1"/>
  <c r="I218" i="1"/>
  <c r="J218" i="1"/>
  <c r="K218" i="1"/>
  <c r="I219" i="1"/>
  <c r="J219" i="1"/>
  <c r="K219" i="1"/>
  <c r="I220" i="1"/>
  <c r="J220" i="1"/>
  <c r="K220" i="1"/>
  <c r="I221" i="1"/>
  <c r="J221" i="1"/>
  <c r="K221" i="1"/>
  <c r="J11" i="1"/>
  <c r="K11" i="1"/>
  <c r="I11" i="1"/>
  <c r="F17" i="10"/>
  <c r="F6" i="10"/>
  <c r="F7" i="10"/>
  <c r="G7" i="10" s="1"/>
  <c r="F8" i="10"/>
  <c r="G8" i="10" s="1"/>
  <c r="F9" i="10"/>
  <c r="G9" i="10" s="1"/>
  <c r="F10" i="10"/>
  <c r="G10" i="10" s="1"/>
  <c r="F11" i="10"/>
  <c r="G11" i="10" s="1"/>
  <c r="F12" i="10"/>
  <c r="G12" i="10" s="1"/>
  <c r="F13" i="10"/>
  <c r="G13" i="10" s="1"/>
  <c r="I170" i="1" s="1"/>
  <c r="F14" i="10"/>
  <c r="G14" i="10" s="1"/>
  <c r="F15" i="10"/>
  <c r="F16" i="10"/>
  <c r="F5" i="10"/>
  <c r="G5" i="10" s="1"/>
  <c r="G17" i="10" l="1"/>
  <c r="J86" i="1" s="1"/>
  <c r="G16" i="10"/>
  <c r="K88" i="1" s="1"/>
  <c r="I90" i="1"/>
  <c r="G15" i="10"/>
  <c r="I133" i="1" s="1"/>
  <c r="G6" i="10"/>
  <c r="J31" i="1" s="1"/>
  <c r="I205" i="1"/>
  <c r="I203" i="1"/>
  <c r="I202" i="1"/>
  <c r="I204" i="1"/>
  <c r="I191" i="1"/>
  <c r="I192" i="1"/>
  <c r="I196" i="1"/>
  <c r="I200" i="1"/>
  <c r="I188" i="1"/>
  <c r="I201" i="1"/>
  <c r="I197" i="1"/>
  <c r="I193" i="1"/>
  <c r="I189" i="1"/>
  <c r="I198" i="1"/>
  <c r="I194" i="1"/>
  <c r="I190" i="1"/>
  <c r="I199" i="1"/>
  <c r="I195" i="1"/>
  <c r="I175" i="1"/>
  <c r="I179" i="1"/>
  <c r="I183" i="1"/>
  <c r="I187" i="1"/>
  <c r="I178" i="1"/>
  <c r="I182" i="1"/>
  <c r="I186" i="1"/>
  <c r="I177" i="1"/>
  <c r="G177" i="1" s="1"/>
  <c r="E177" i="1" s="1"/>
  <c r="I181" i="1"/>
  <c r="I185" i="1"/>
  <c r="I176" i="1"/>
  <c r="I180" i="1"/>
  <c r="I184" i="1"/>
  <c r="I171" i="1"/>
  <c r="I173" i="1"/>
  <c r="I172" i="1"/>
  <c r="I169" i="1"/>
  <c r="I174" i="1"/>
  <c r="I161" i="1"/>
  <c r="I160" i="1"/>
  <c r="I159" i="1"/>
  <c r="I158" i="1"/>
  <c r="I147" i="1"/>
  <c r="I155" i="1"/>
  <c r="I150" i="1"/>
  <c r="I145" i="1"/>
  <c r="I149" i="1"/>
  <c r="I153" i="1"/>
  <c r="I157" i="1"/>
  <c r="I148" i="1"/>
  <c r="I152" i="1"/>
  <c r="I156" i="1"/>
  <c r="G131" i="1"/>
  <c r="G127" i="1"/>
  <c r="G126" i="1"/>
  <c r="G120" i="1"/>
  <c r="G118" i="1"/>
  <c r="J108" i="1"/>
  <c r="G106" i="1"/>
  <c r="I113" i="1"/>
  <c r="G111" i="1"/>
  <c r="G94" i="1"/>
  <c r="J95" i="1"/>
  <c r="K96" i="1"/>
  <c r="K132" i="1"/>
  <c r="K144" i="1"/>
  <c r="K124" i="1"/>
  <c r="K99" i="1"/>
  <c r="K140" i="1"/>
  <c r="K128" i="1"/>
  <c r="K93" i="1"/>
  <c r="K141" i="1"/>
  <c r="K137" i="1"/>
  <c r="K129" i="1"/>
  <c r="K121" i="1"/>
  <c r="K117" i="1"/>
  <c r="K114" i="1"/>
  <c r="K97" i="1"/>
  <c r="K89" i="1"/>
  <c r="K142" i="1"/>
  <c r="K138" i="1"/>
  <c r="K134" i="1"/>
  <c r="K130" i="1"/>
  <c r="K122" i="1"/>
  <c r="K115" i="1"/>
  <c r="K103" i="1"/>
  <c r="K92" i="1"/>
  <c r="K143" i="1"/>
  <c r="K139" i="1"/>
  <c r="K123" i="1"/>
  <c r="K119" i="1"/>
  <c r="K116" i="1"/>
  <c r="K113" i="1"/>
  <c r="K110" i="1"/>
  <c r="K104" i="1"/>
  <c r="K95" i="1"/>
  <c r="K90" i="1"/>
  <c r="I89" i="1"/>
  <c r="I110" i="1"/>
  <c r="I103" i="1"/>
  <c r="I95" i="1"/>
  <c r="I92" i="1"/>
  <c r="I93" i="1"/>
  <c r="I114" i="1"/>
  <c r="I75" i="1"/>
  <c r="I80" i="1"/>
  <c r="I77" i="1"/>
  <c r="I85" i="1"/>
  <c r="I83" i="1"/>
  <c r="I81" i="1"/>
  <c r="I78" i="1"/>
  <c r="I84" i="1"/>
  <c r="I82" i="1"/>
  <c r="I79" i="1"/>
  <c r="J81" i="1"/>
  <c r="J85" i="1"/>
  <c r="J84" i="1"/>
  <c r="J83" i="1"/>
  <c r="J82" i="1"/>
  <c r="I31" i="1"/>
  <c r="I210" i="1"/>
  <c r="I30" i="1"/>
  <c r="G30" i="1" s="1"/>
  <c r="E30" i="1" s="1"/>
  <c r="I209" i="1"/>
  <c r="I207" i="1"/>
  <c r="I29" i="1"/>
  <c r="I208" i="1"/>
  <c r="G213" i="1"/>
  <c r="K105" i="1" l="1"/>
  <c r="J132" i="1"/>
  <c r="J103" i="1"/>
  <c r="G103" i="1" s="1"/>
  <c r="E103" i="1" s="1"/>
  <c r="K133" i="1"/>
  <c r="I116" i="1"/>
  <c r="I58" i="1"/>
  <c r="G58" i="1" s="1"/>
  <c r="E58" i="1" s="1"/>
  <c r="I57" i="1"/>
  <c r="G57" i="1" s="1"/>
  <c r="E57" i="1" s="1"/>
  <c r="J89" i="1"/>
  <c r="G89" i="1" s="1"/>
  <c r="E89" i="1" s="1"/>
  <c r="J98" i="1"/>
  <c r="J141" i="1"/>
  <c r="G141" i="1" s="1"/>
  <c r="E141" i="1" s="1"/>
  <c r="J88" i="1"/>
  <c r="J117" i="1"/>
  <c r="J119" i="1"/>
  <c r="J129" i="1"/>
  <c r="J93" i="1"/>
  <c r="G93" i="1" s="1"/>
  <c r="E93" i="1" s="1"/>
  <c r="J104" i="1"/>
  <c r="G104" i="1" s="1"/>
  <c r="E104" i="1" s="1"/>
  <c r="J114" i="1"/>
  <c r="G114" i="1" s="1"/>
  <c r="E114" i="1" s="1"/>
  <c r="I98" i="1"/>
  <c r="I124" i="1"/>
  <c r="J115" i="1"/>
  <c r="J123" i="1"/>
  <c r="J140" i="1"/>
  <c r="J134" i="1"/>
  <c r="K107" i="1"/>
  <c r="K112" i="1"/>
  <c r="K102" i="1"/>
  <c r="K98" i="1"/>
  <c r="K135" i="1"/>
  <c r="K101" i="1"/>
  <c r="G101" i="1" s="1"/>
  <c r="K108" i="1"/>
  <c r="I96" i="1"/>
  <c r="I138" i="1"/>
  <c r="J112" i="1"/>
  <c r="J124" i="1"/>
  <c r="J138" i="1"/>
  <c r="J130" i="1"/>
  <c r="J133" i="1"/>
  <c r="J139" i="1"/>
  <c r="J92" i="1"/>
  <c r="G92" i="1" s="1"/>
  <c r="E92" i="1" s="1"/>
  <c r="J97" i="1"/>
  <c r="G97" i="1" s="1"/>
  <c r="E97" i="1" s="1"/>
  <c r="J105" i="1"/>
  <c r="J109" i="1"/>
  <c r="J110" i="1"/>
  <c r="G110" i="1" s="1"/>
  <c r="E110" i="1" s="1"/>
  <c r="J121" i="1"/>
  <c r="J128" i="1"/>
  <c r="J135" i="1"/>
  <c r="J136" i="1"/>
  <c r="J144" i="1"/>
  <c r="G144" i="1" s="1"/>
  <c r="E144" i="1" s="1"/>
  <c r="J90" i="1"/>
  <c r="G90" i="1" s="1"/>
  <c r="E90" i="1" s="1"/>
  <c r="J99" i="1"/>
  <c r="G99" i="1" s="1"/>
  <c r="E99" i="1" s="1"/>
  <c r="J96" i="1"/>
  <c r="G96" i="1" s="1"/>
  <c r="E96" i="1" s="1"/>
  <c r="J102" i="1"/>
  <c r="J113" i="1"/>
  <c r="G113" i="1" s="1"/>
  <c r="E113" i="1" s="1"/>
  <c r="J107" i="1"/>
  <c r="J116" i="1"/>
  <c r="J122" i="1"/>
  <c r="J125" i="1"/>
  <c r="J137" i="1"/>
  <c r="G137" i="1" s="1"/>
  <c r="E137" i="1" s="1"/>
  <c r="J143" i="1"/>
  <c r="G143" i="1" s="1"/>
  <c r="E143" i="1" s="1"/>
  <c r="J142" i="1"/>
  <c r="K136" i="1"/>
  <c r="K109" i="1"/>
  <c r="K100" i="1"/>
  <c r="G100" i="1" s="1"/>
  <c r="K86" i="1"/>
  <c r="I135" i="1"/>
  <c r="I139" i="1"/>
  <c r="G139" i="1" s="1"/>
  <c r="E139" i="1" s="1"/>
  <c r="I102" i="1"/>
  <c r="I107" i="1"/>
  <c r="I105" i="1"/>
  <c r="G105" i="1" s="1"/>
  <c r="E105" i="1" s="1"/>
  <c r="I121" i="1"/>
  <c r="I123" i="1"/>
  <c r="I128" i="1"/>
  <c r="I134" i="1"/>
  <c r="I142" i="1"/>
  <c r="I112" i="1"/>
  <c r="I86" i="1"/>
  <c r="G86" i="1" s="1"/>
  <c r="I117" i="1"/>
  <c r="I109" i="1"/>
  <c r="I108" i="1"/>
  <c r="I125" i="1"/>
  <c r="I130" i="1"/>
  <c r="I136" i="1"/>
  <c r="I88" i="1"/>
  <c r="G88" i="1" s="1"/>
  <c r="E88" i="1" s="1"/>
  <c r="K125" i="1"/>
  <c r="I115" i="1"/>
  <c r="I119" i="1"/>
  <c r="I122" i="1"/>
  <c r="I129" i="1"/>
  <c r="I132" i="1"/>
  <c r="I140" i="1"/>
  <c r="G140" i="1" s="1"/>
  <c r="E140" i="1" s="1"/>
  <c r="G31" i="1"/>
  <c r="E31" i="1" s="1"/>
  <c r="I56" i="1"/>
  <c r="G56" i="1" s="1"/>
  <c r="G95" i="1"/>
  <c r="E95" i="1" s="1"/>
  <c r="G75" i="1"/>
  <c r="G77" i="1"/>
  <c r="E77" i="1" s="1"/>
  <c r="G78" i="1"/>
  <c r="E78" i="1" s="1"/>
  <c r="G79" i="1"/>
  <c r="E79" i="1" s="1"/>
  <c r="G80" i="1"/>
  <c r="E80" i="1" s="1"/>
  <c r="G87" i="1"/>
  <c r="G145" i="1"/>
  <c r="G146" i="1"/>
  <c r="G147" i="1"/>
  <c r="E147" i="1" s="1"/>
  <c r="G148" i="1"/>
  <c r="E148" i="1" s="1"/>
  <c r="G149" i="1"/>
  <c r="E149" i="1" s="1"/>
  <c r="G150" i="1"/>
  <c r="E150" i="1" s="1"/>
  <c r="G151" i="1"/>
  <c r="G152" i="1"/>
  <c r="E152" i="1" s="1"/>
  <c r="G153" i="1"/>
  <c r="E153" i="1" s="1"/>
  <c r="G154" i="1"/>
  <c r="G155" i="1"/>
  <c r="E155" i="1" s="1"/>
  <c r="G156" i="1"/>
  <c r="E156" i="1" s="1"/>
  <c r="G157" i="1"/>
  <c r="E157" i="1" s="1"/>
  <c r="G159" i="1"/>
  <c r="G160" i="1"/>
  <c r="E160" i="1" s="1"/>
  <c r="G161" i="1"/>
  <c r="E161" i="1" s="1"/>
  <c r="G170" i="1"/>
  <c r="G171" i="1"/>
  <c r="E171" i="1" s="1"/>
  <c r="G172" i="1"/>
  <c r="G173" i="1"/>
  <c r="E173" i="1" s="1"/>
  <c r="G174" i="1"/>
  <c r="E174" i="1" s="1"/>
  <c r="G175" i="1"/>
  <c r="G176" i="1"/>
  <c r="G178" i="1"/>
  <c r="E178" i="1" s="1"/>
  <c r="G179" i="1"/>
  <c r="E179" i="1" s="1"/>
  <c r="G180" i="1"/>
  <c r="E180" i="1" s="1"/>
  <c r="G181" i="1"/>
  <c r="E181" i="1" s="1"/>
  <c r="G182" i="1"/>
  <c r="G183" i="1"/>
  <c r="E183" i="1" s="1"/>
  <c r="G184" i="1"/>
  <c r="E184" i="1" s="1"/>
  <c r="G185" i="1"/>
  <c r="E185" i="1" s="1"/>
  <c r="G186" i="1"/>
  <c r="E186" i="1" s="1"/>
  <c r="G187" i="1"/>
  <c r="E187" i="1" s="1"/>
  <c r="G188" i="1"/>
  <c r="G189" i="1"/>
  <c r="G190" i="1"/>
  <c r="E190" i="1" s="1"/>
  <c r="G191" i="1"/>
  <c r="E191" i="1" s="1"/>
  <c r="G192" i="1"/>
  <c r="E192" i="1" s="1"/>
  <c r="G193" i="1"/>
  <c r="E193" i="1" s="1"/>
  <c r="G194" i="1"/>
  <c r="E194" i="1" s="1"/>
  <c r="G195" i="1"/>
  <c r="G196" i="1"/>
  <c r="E196" i="1" s="1"/>
  <c r="G197" i="1"/>
  <c r="E197" i="1" s="1"/>
  <c r="G198" i="1"/>
  <c r="G199" i="1"/>
  <c r="E199" i="1" s="1"/>
  <c r="G200" i="1"/>
  <c r="E200" i="1" s="1"/>
  <c r="G201" i="1"/>
  <c r="E201" i="1" s="1"/>
  <c r="G202" i="1"/>
  <c r="G203" i="1"/>
  <c r="G204" i="1"/>
  <c r="E204" i="1" s="1"/>
  <c r="G205" i="1"/>
  <c r="E205" i="1" s="1"/>
  <c r="G206" i="1"/>
  <c r="G214" i="1"/>
  <c r="J10" i="1"/>
  <c r="K10" i="1"/>
  <c r="I10" i="1"/>
  <c r="G132" i="1" l="1"/>
  <c r="E132" i="1" s="1"/>
  <c r="G133" i="1"/>
  <c r="E133" i="1" s="1"/>
  <c r="G116" i="1"/>
  <c r="E116" i="1" s="1"/>
  <c r="G119" i="1"/>
  <c r="E119" i="1" s="1"/>
  <c r="G117" i="1"/>
  <c r="E117" i="1" s="1"/>
  <c r="G129" i="1"/>
  <c r="E129" i="1" s="1"/>
  <c r="G138" i="1"/>
  <c r="E138" i="1" s="1"/>
  <c r="G115" i="1"/>
  <c r="E115" i="1" s="1"/>
  <c r="G124" i="1"/>
  <c r="E124" i="1" s="1"/>
  <c r="G108" i="1"/>
  <c r="E108" i="1" s="1"/>
  <c r="G123" i="1"/>
  <c r="E123" i="1" s="1"/>
  <c r="G98" i="1"/>
  <c r="E98" i="1" s="1"/>
  <c r="G134" i="1"/>
  <c r="E134" i="1" s="1"/>
  <c r="G128" i="1"/>
  <c r="E128" i="1" s="1"/>
  <c r="G112" i="1"/>
  <c r="E112" i="1" s="1"/>
  <c r="G122" i="1"/>
  <c r="E122" i="1" s="1"/>
  <c r="G142" i="1"/>
  <c r="E142" i="1" s="1"/>
  <c r="G135" i="1"/>
  <c r="E135" i="1" s="1"/>
  <c r="G102" i="1"/>
  <c r="E102" i="1" s="1"/>
  <c r="G130" i="1"/>
  <c r="E130" i="1" s="1"/>
  <c r="G125" i="1"/>
  <c r="E125" i="1" s="1"/>
  <c r="G107" i="1"/>
  <c r="E107" i="1" s="1"/>
  <c r="G136" i="1"/>
  <c r="E136" i="1" s="1"/>
  <c r="G109" i="1"/>
  <c r="E109" i="1" s="1"/>
  <c r="G121" i="1"/>
  <c r="E121" i="1" s="1"/>
  <c r="P88" i="1"/>
  <c r="P87" i="1"/>
  <c r="G85" i="1"/>
  <c r="E85" i="1" s="1"/>
  <c r="G81" i="1"/>
  <c r="G82" i="1"/>
  <c r="E82" i="1" s="1"/>
  <c r="G83" i="1"/>
  <c r="E83" i="1" s="1"/>
  <c r="G84" i="1"/>
  <c r="E84" i="1" s="1"/>
</calcChain>
</file>

<file path=xl/sharedStrings.xml><?xml version="1.0" encoding="utf-8"?>
<sst xmlns="http://schemas.openxmlformats.org/spreadsheetml/2006/main" count="897" uniqueCount="559">
  <si>
    <t xml:space="preserve"> </t>
  </si>
  <si>
    <t>5.15.1d</t>
  </si>
  <si>
    <t>5.15.1a</t>
  </si>
  <si>
    <t>5.15.1e</t>
  </si>
  <si>
    <t>5.11.13</t>
  </si>
  <si>
    <t>5.12.2b</t>
  </si>
  <si>
    <t>5.12.2a</t>
  </si>
  <si>
    <t>5.12.1f</t>
  </si>
  <si>
    <t>5.12.1e</t>
  </si>
  <si>
    <t>5.12.1d</t>
  </si>
  <si>
    <t>5.12.1c</t>
  </si>
  <si>
    <t>5.11.3</t>
  </si>
  <si>
    <t>5.12.1b</t>
  </si>
  <si>
    <t>5.12.1a</t>
  </si>
  <si>
    <t>5.7.1j</t>
  </si>
  <si>
    <t>5.7.1i</t>
  </si>
  <si>
    <t>5.7.1h</t>
  </si>
  <si>
    <t>5.7.1g</t>
  </si>
  <si>
    <t>5.7.1f</t>
  </si>
  <si>
    <t>5.7.1e</t>
  </si>
  <si>
    <t>5.7.1d</t>
  </si>
  <si>
    <t>5.7.1c</t>
  </si>
  <si>
    <t>5.7.1b</t>
  </si>
  <si>
    <t>5.7.1a</t>
  </si>
  <si>
    <t>5.3.2.2c</t>
  </si>
  <si>
    <t>5.3.2.2b</t>
  </si>
  <si>
    <t>5.3.2.2a</t>
  </si>
  <si>
    <t>5.5.4b</t>
  </si>
  <si>
    <t>5.5.4a</t>
  </si>
  <si>
    <t>5.10.4</t>
  </si>
  <si>
    <t>5.10.3</t>
  </si>
  <si>
    <t>5.10.2</t>
  </si>
  <si>
    <t>5.10.1b</t>
  </si>
  <si>
    <t>5.10.1a</t>
  </si>
  <si>
    <t>5.8.2a</t>
  </si>
  <si>
    <t>5.8.2c</t>
  </si>
  <si>
    <t>5.8.2b</t>
  </si>
  <si>
    <t>5.9.4</t>
  </si>
  <si>
    <t>5.14.1e</t>
  </si>
  <si>
    <t>5.14.1c</t>
  </si>
  <si>
    <t>5.14.1b</t>
  </si>
  <si>
    <t>5.14.1a</t>
  </si>
  <si>
    <t>5.9.3</t>
  </si>
  <si>
    <t>5.13.1d</t>
  </si>
  <si>
    <t>5.13.1a</t>
  </si>
  <si>
    <t>5.9.7</t>
  </si>
  <si>
    <t>5.13.1c</t>
  </si>
  <si>
    <t>5.13.1b</t>
  </si>
  <si>
    <t>5.13.1e</t>
  </si>
  <si>
    <t>5.13.1f</t>
  </si>
  <si>
    <t>5.9.5</t>
  </si>
  <si>
    <t>5.11.7e</t>
  </si>
  <si>
    <t>5.11.2a</t>
  </si>
  <si>
    <t>5.11.12</t>
  </si>
  <si>
    <t>5.9.2</t>
  </si>
  <si>
    <t>5.11.6</t>
  </si>
  <si>
    <t>5.9.1</t>
  </si>
  <si>
    <t>5.11.9e</t>
  </si>
  <si>
    <t>5.9.6</t>
  </si>
  <si>
    <t>5.11.5</t>
  </si>
  <si>
    <t>5.11.10a</t>
  </si>
  <si>
    <t>5.11.9d</t>
  </si>
  <si>
    <t>5.11.9c</t>
  </si>
  <si>
    <t>5.11.9b</t>
  </si>
  <si>
    <t>5.11.9f</t>
  </si>
  <si>
    <t>5.11.9a</t>
  </si>
  <si>
    <t>5.11.7b1</t>
  </si>
  <si>
    <t>5.11.2c</t>
  </si>
  <si>
    <t>5.11.2e</t>
  </si>
  <si>
    <t>5.11.2b</t>
  </si>
  <si>
    <t>5.11.2d</t>
  </si>
  <si>
    <t>5.11.10b</t>
  </si>
  <si>
    <t>5.11.14</t>
  </si>
  <si>
    <t>5.11.4</t>
  </si>
  <si>
    <t>5.3.1.5</t>
  </si>
  <si>
    <t>5.11.11</t>
  </si>
  <si>
    <t>5.11.8</t>
  </si>
  <si>
    <t>5.11.7c</t>
  </si>
  <si>
    <t>5.11.7b2</t>
  </si>
  <si>
    <t>5.11.1</t>
  </si>
  <si>
    <t>5.3.2.1h</t>
  </si>
  <si>
    <t>5.3.2.1f</t>
  </si>
  <si>
    <t>5.3.2.1e</t>
  </si>
  <si>
    <t>5.3.2.1a</t>
  </si>
  <si>
    <t>5.3.2.1i</t>
  </si>
  <si>
    <t>5.3.2.1d</t>
  </si>
  <si>
    <t>5.3.2.1c</t>
  </si>
  <si>
    <t>5.15.2a</t>
  </si>
  <si>
    <t>5.5.1f</t>
  </si>
  <si>
    <t>5.5.1e</t>
  </si>
  <si>
    <t>5.5.1d</t>
  </si>
  <si>
    <t>5.5.1b</t>
  </si>
  <si>
    <t>5.5.1a</t>
  </si>
  <si>
    <t>5.15.2b</t>
  </si>
  <si>
    <t>5.5.2</t>
  </si>
  <si>
    <t>5.6.4</t>
  </si>
  <si>
    <t>5.6.3</t>
  </si>
  <si>
    <t>5.6.1c</t>
  </si>
  <si>
    <t>5.6.1b</t>
  </si>
  <si>
    <t>5.6.1a</t>
  </si>
  <si>
    <t>5.5.5</t>
  </si>
  <si>
    <t>5.6.5</t>
  </si>
  <si>
    <t>5.6.6</t>
  </si>
  <si>
    <t xml:space="preserve">5.4.2c </t>
  </si>
  <si>
    <t>5.8.3e3</t>
  </si>
  <si>
    <t>5.8.3e2</t>
  </si>
  <si>
    <t>5.8.3e1</t>
  </si>
  <si>
    <t>5.8.3c4</t>
  </si>
  <si>
    <t>5.8.3c3</t>
  </si>
  <si>
    <t>5.8.3c2</t>
  </si>
  <si>
    <t>5.8.3c1</t>
  </si>
  <si>
    <t>5.8.2h</t>
  </si>
  <si>
    <t>5.8.1</t>
  </si>
  <si>
    <t>5.4.1</t>
  </si>
  <si>
    <t>5.3.2.1g</t>
  </si>
  <si>
    <t>5.3.1.1</t>
  </si>
  <si>
    <t>5.4.2b</t>
  </si>
  <si>
    <t>5.4.2a</t>
  </si>
  <si>
    <t>5.3.1.2b</t>
  </si>
  <si>
    <t>5.3.1.4</t>
  </si>
  <si>
    <t>5.3.1.3</t>
  </si>
  <si>
    <t>5.3.1.2f</t>
  </si>
  <si>
    <t>5.3.1.2d</t>
  </si>
  <si>
    <t>5.3.1.2a</t>
  </si>
  <si>
    <t>5.2.2c</t>
  </si>
  <si>
    <t>5.2.2b</t>
  </si>
  <si>
    <t>5.2.2a</t>
  </si>
  <si>
    <t>5.3.1.2c</t>
  </si>
  <si>
    <t>5.2.1</t>
  </si>
  <si>
    <t>BLD</t>
  </si>
  <si>
    <t xml:space="preserve">5.13.1g </t>
  </si>
  <si>
    <t>BLD KERN</t>
  </si>
  <si>
    <t>BLD HR</t>
  </si>
  <si>
    <t>BLD RISK</t>
  </si>
  <si>
    <t>BLD CLEAR</t>
  </si>
  <si>
    <t>BLD INCID</t>
  </si>
  <si>
    <t>BLD MOBILE</t>
  </si>
  <si>
    <t>BLD PHYS</t>
  </si>
  <si>
    <t>BLD DATA 
BLD DATA SEC</t>
  </si>
  <si>
    <t>BLD ERASE
(BLD CRYPT)</t>
  </si>
  <si>
    <t>BLD ERASE</t>
  </si>
  <si>
    <t>(BLD APPDEV)</t>
  </si>
  <si>
    <t>BLD APPDEV</t>
  </si>
  <si>
    <t>BLD APPDEV
BLD ETHICS</t>
  </si>
  <si>
    <t>BLD PORTAL</t>
  </si>
  <si>
    <t>BLD KSZ</t>
  </si>
  <si>
    <t>BLD DATA SEC</t>
  </si>
  <si>
    <t xml:space="preserve">BLD APPDEV </t>
  </si>
  <si>
    <t>BLD PRVACY</t>
  </si>
  <si>
    <t>BLD DATA</t>
  </si>
  <si>
    <t>BLD LOG</t>
  </si>
  <si>
    <t>BLD PRIVACY</t>
  </si>
  <si>
    <t xml:space="preserve">BLD LOG
 </t>
  </si>
  <si>
    <t>BLD (DATA SEC)</t>
  </si>
  <si>
    <t>BLD BCM</t>
  </si>
  <si>
    <t>BLD (DATA SEC)
(BLD BCM)</t>
  </si>
  <si>
    <t>BLD PHYS
(BLD BCM)</t>
  </si>
  <si>
    <t>BLD WIREL</t>
  </si>
  <si>
    <t>BLD ONLINE</t>
  </si>
  <si>
    <t>BLD TELE</t>
  </si>
  <si>
    <t>BLD CRYPT</t>
  </si>
  <si>
    <t>BLD OUTS</t>
  </si>
  <si>
    <t>BLD CLOUD</t>
  </si>
  <si>
    <t>BLD COMPLY</t>
  </si>
  <si>
    <t>BLD COMPLY
BLD HR</t>
  </si>
  <si>
    <t>Norm</t>
  </si>
  <si>
    <t>5.6.7</t>
  </si>
  <si>
    <t>Ja / Oui</t>
  </si>
  <si>
    <t>Neen / Non / Nein</t>
  </si>
  <si>
    <t>NVT / NA / KA</t>
  </si>
  <si>
    <t>NVT</t>
  </si>
  <si>
    <t>Behoort de organisatie tot het primaire netwerk van de sociale zekerheid ?</t>
  </si>
  <si>
    <t>Maakt de organisatie gebruik van cryptografie in eigen beheer ?</t>
  </si>
  <si>
    <t>Gebruikt de organisatie wifi voor de toegang tot de eigen informatica systemen ?</t>
  </si>
  <si>
    <t>Beheert de organisatie zijn eigen kritische systemen ?</t>
  </si>
  <si>
    <t>Kunnen de medewerkers aan telewerking doen ?</t>
  </si>
  <si>
    <t>Gebruikt de instelling een 3e partij om zijn systemen te beheren ?</t>
  </si>
  <si>
    <t>Gebruikt de instelling een cloud oplossing om zijn systemen te beheren inclusief 3e partijen die applicaties in hun datacenter hosten ?</t>
  </si>
  <si>
    <t>5.1.1</t>
  </si>
  <si>
    <t>Is de instelling een beheersinstelling van het secundaire netwerk?</t>
  </si>
  <si>
    <t>Beschikt de organisatie over mobiele toestellen?</t>
  </si>
  <si>
    <t>Beschikt de organisatie over mobiele media</t>
  </si>
  <si>
    <t>Systemen worden aangekocht</t>
  </si>
  <si>
    <t>Systemen worden ontwikkeld</t>
  </si>
  <si>
    <t>Systemen worden door externen aangeleverd en onderhouden</t>
  </si>
  <si>
    <t>Vragen</t>
  </si>
  <si>
    <t>Antwoord</t>
  </si>
  <si>
    <t>Vraag 1</t>
  </si>
  <si>
    <t>Vraag 2</t>
  </si>
  <si>
    <t>Vraag 3</t>
  </si>
  <si>
    <t>Aantal Vragen</t>
  </si>
  <si>
    <t>Beschikt de organisatie over mobiele toestellen ?</t>
  </si>
  <si>
    <t>[Datum]</t>
  </si>
  <si>
    <t>U kan nu starten met het beantwoorden van de vragen in de vragenlijst op de volgende sheet.</t>
  </si>
  <si>
    <t>A</t>
  </si>
  <si>
    <t>B</t>
  </si>
  <si>
    <t>C</t>
  </si>
  <si>
    <t>D</t>
  </si>
  <si>
    <t>E</t>
  </si>
  <si>
    <t>F</t>
  </si>
  <si>
    <t>G</t>
  </si>
  <si>
    <t>H</t>
  </si>
  <si>
    <t>I</t>
  </si>
  <si>
    <t>J</t>
  </si>
  <si>
    <t>K</t>
  </si>
  <si>
    <t>L</t>
  </si>
  <si>
    <t>M</t>
  </si>
  <si>
    <t>N</t>
  </si>
  <si>
    <t>O</t>
  </si>
  <si>
    <t>P</t>
  </si>
  <si>
    <t>Q</t>
  </si>
  <si>
    <t>R</t>
  </si>
  <si>
    <t>S</t>
  </si>
  <si>
    <r>
      <rPr>
        <b/>
        <sz val="14"/>
        <rFont val="Calibri"/>
        <family val="2"/>
      </rPr>
      <t xml:space="preserve">Situation 
</t>
    </r>
    <r>
      <rPr>
        <sz val="11"/>
        <color theme="1"/>
        <rFont val="Calibri"/>
        <family val="2"/>
      </rPr>
      <t xml:space="preserve">
Die auf der Website der Kreuzungsbank für soziale Sicherheit veröffentlichten Mindestsicherheitsnormen gelten in erster Linie für die Einrichtungen für soziale Sicherheit, wie in Artikel 2 Absatz 1 Ziffer 2 des Gesetzes vom 15. Januar 1990 zur Errichtung und Organisation einer Kreuzungsbank für soziale Sicherheit erwähnt. Sie gelten auch für die Einrichtungen, die sich dem Netzwerk der Kreuzungsbank gemäß Artikel 18 dieses Gesetzes angeschlossen haben (siehe dazu die königlichen Erlasse vom 16. Januar 2002, 15. Oktober 2004 und 4. März 2005 - zu finden auf https://www.ksz-bcss.fgov.be/nl unter der Rubrik  (NL) "Wetgeving" und der Unterrubrik (NL) "netwerk van de KSZ"). Schließlich gelten sie auch für bestimmte Einrichtungen, die vom Sektoriellen Ausschuss der sozialen Sicherheit und der Gesundheit oder vom Informationssicherheitsausschuss im Rahmen einer Deliberation über die Verarbeitung personenbezogener Daten aus dem Netzwerk der sozialen Sicherheit ausdrücklich zu diesem Zweck bezeichnet werden (die Einhaltung von Mindestsicherheitsnormen wird in manchen Deliberationen als eine wesentliche Voraussetzung für die Verarbeitung personenbezogener Daten angesehen).</t>
    </r>
    <r>
      <rPr>
        <sz val="11"/>
        <color theme="1"/>
        <rFont val="Calibri"/>
        <family val="2"/>
      </rPr>
      <t xml:space="preserve"> 
</t>
    </r>
  </si>
  <si>
    <r>
      <rPr>
        <b/>
        <sz val="14"/>
        <color theme="1"/>
        <rFont val="Calibri"/>
        <family val="2"/>
      </rPr>
      <t xml:space="preserve">Zweck
</t>
    </r>
    <r>
      <rPr>
        <sz val="11"/>
        <color theme="1"/>
        <rFont val="Calibri"/>
        <family val="2"/>
      </rPr>
      <t xml:space="preserve">
Ziel des Fragebogens ist es, zu bewerten und festzustellen, ob die in der Einrichtung geltenden Sicherheitsnormen mit den Zielen der Mindestsicherheitsnormen übereinstimmen, je nach der spezifischen Situation der Einrichtung und der Bedeutung der zu schützenden Betriebsmittel. 
</t>
    </r>
  </si>
  <si>
    <r>
      <rPr>
        <sz val="11"/>
        <color theme="1"/>
        <rFont val="Calibri"/>
        <family val="2"/>
      </rPr>
      <t xml:space="preserve">Die Überprüfung der Mindestsicherheitsnormen Dritter, die personenbezogene Sozialdaten im Namen einer Einrichtung verarbeiten¹, obliegt dem für die Verarbeitung Verantwortlichen und daher der Einrichtung, die die Arbeit Dritten überträgt. (Artikel 28 - GVO) 
</t>
    </r>
  </si>
  <si>
    <r>
      <rPr>
        <sz val="8"/>
        <color theme="1"/>
        <rFont val="Calibri"/>
        <family val="2"/>
      </rPr>
      <t>¹</t>
    </r>
    <r>
      <rPr>
        <sz val="8"/>
        <color theme="1"/>
        <rFont val="Calibri"/>
        <family val="2"/>
      </rPr>
      <t xml:space="preserve"> Definition ´Verarbeitung` : jeden mit oder ohne Hilfe automatisierter Verfahren ausgeführten Vorgang oder jede solche Vorgangsreihe im Zusammenhang mit personenbezogenen Daten wie das Erheben, das Erfassen, die Organisation, das Ordnen, die Speicherung, die Anpassung oder Veränderung, das Auslesen, das Abfragen, die Verwendung, die Offenlegung durch Übermittlung, Verbreitung oder eine andere Form der Bereitstellung, den Abgleich oder die Verknüpfung, die Einschränkung, das Löschen oder die Vernichtung.
</t>
    </r>
  </si>
  <si>
    <r>
      <rPr>
        <b/>
        <sz val="14"/>
        <color theme="1"/>
        <rFont val="Calibri"/>
        <family val="2"/>
        <scheme val="minor"/>
      </rPr>
      <t>Kontext</t>
    </r>
    <r>
      <rPr>
        <sz val="14"/>
        <color theme="1"/>
        <rFont val="Calibri"/>
        <family val="2"/>
        <scheme val="minor"/>
      </rPr>
      <t xml:space="preserve">
</t>
    </r>
    <r>
      <rPr>
        <sz val="11"/>
        <color theme="1"/>
        <rFont val="Calibri"/>
        <family val="2"/>
        <scheme val="minor"/>
      </rPr>
      <t>Hierunter finden Sie einen ersten Satz von Fragen, die Sie zuerst beantworten müssen. 
Basierend auf Ihren Antworten auf diesen ersten Fragensatz erhalten einige der Fragen auf dem folgenden Blatt automatisch den Wert "nicht zutreffend". 
Zum Beispiel für die Frage „Können die Mitarbeiter telearbeiten?“, wenn Sie „nein“ antworten, werden alle Fragen über Telearbeit auf "nicht zutreffend" gesetzt.
Wenn Sie der Meinung sind, dass eine Frage, die automatisch in " nicht zutreffend" geändert wird, im Kontext der Einrichtung sinnvoll ist, können Sie die Antwort manuell ändern. Die Einrichtung bleibt für die endgültige Antwort verantwortlich.</t>
    </r>
    <r>
      <rPr>
        <sz val="14"/>
        <color theme="1"/>
        <rFont val="Calibri"/>
        <family val="2"/>
        <scheme val="minor"/>
      </rPr>
      <t xml:space="preserve">
</t>
    </r>
  </si>
  <si>
    <t>Fragen</t>
  </si>
  <si>
    <t>Frage 1</t>
  </si>
  <si>
    <t>Verwaltet die Einrichtung ihre eigenen kritischen Systeme?</t>
  </si>
  <si>
    <t>Frage 2</t>
  </si>
  <si>
    <t>Gehört die Einrichtung zum primären Netzwerk der sozialen Sicherheit?</t>
  </si>
  <si>
    <t>Frage 3</t>
  </si>
  <si>
    <t>Verfügt die Einrichtung über mobile Medien?</t>
  </si>
  <si>
    <t>Frage 4</t>
  </si>
  <si>
    <t>Verfügt die Einrichtung über mobile Geräte?</t>
  </si>
  <si>
    <t>Frage 5</t>
  </si>
  <si>
    <t>Setzt die Einrichtung einen Drittanbieter ein, um ihre Systeme zu verwalten?</t>
  </si>
  <si>
    <t>Frage 6</t>
  </si>
  <si>
    <t>Setzt die Einrichtung eine Cloud-Lösung ein, um ihre Systeme zu verwalten, einschließlich Drittanbieter, die Anwendungen in ihrem Rechenzentrum hosten?</t>
  </si>
  <si>
    <t>Frage 7</t>
  </si>
  <si>
    <t>Benutzt die Einrichtung WiFi, um Zugriff auf ihre eigenen IT-Systeme zu erhalten?</t>
  </si>
  <si>
    <t>Frage 8</t>
  </si>
  <si>
    <t>Ist die Organisation eine Verwaltungseinrichtung eines sekundären Netzwerks?</t>
  </si>
  <si>
    <t>Frage 9</t>
  </si>
  <si>
    <t>Können die Mitarbeiter telearbeiten?</t>
  </si>
  <si>
    <t>Frage 10</t>
  </si>
  <si>
    <t>Verwendet die Einrichtung Kryptographie in Eigenregie?</t>
  </si>
  <si>
    <t>Frage 11</t>
  </si>
  <si>
    <t>Werden ICT-Informationssysteme (Anwendungen) angeschafft?</t>
  </si>
  <si>
    <t>Frage 12</t>
  </si>
  <si>
    <t>Werden ICT-Informationssysteme (Anwendungen) durch externe Parteien geliefert und gewartet?</t>
  </si>
  <si>
    <t>Frage 13</t>
  </si>
  <si>
    <t>Werden ICT-Informationssysteme (Anwendungen) in Eigenregie entwickelt?</t>
  </si>
  <si>
    <t>Sie können jetzt mit der Beantwortung der Fragen im Fragebogen auf dem folgenden Blatt anfangen.</t>
  </si>
  <si>
    <t>Antwort</t>
  </si>
  <si>
    <r>
      <t xml:space="preserve">Name der Einrichtung
</t>
    </r>
    <r>
      <rPr>
        <b/>
        <sz val="12"/>
        <color theme="1"/>
        <rFont val="Calibri"/>
        <family val="2"/>
        <scheme val="minor"/>
      </rPr>
      <t>(obligatorisch)</t>
    </r>
  </si>
  <si>
    <t>Bezeichnung :</t>
  </si>
  <si>
    <t>Adresse :</t>
  </si>
  <si>
    <t>Unternehmensnummer (ZDU) :</t>
  </si>
  <si>
    <r>
      <t xml:space="preserve">Name, Vorname &amp; E-Mail-Adresse der datenschutzbeauftragter (DPO) </t>
    </r>
    <r>
      <rPr>
        <b/>
        <sz val="12"/>
        <color theme="1"/>
        <rFont val="Calibri"/>
        <family val="2"/>
        <scheme val="minor"/>
      </rPr>
      <t>(obligatorisch)</t>
    </r>
  </si>
  <si>
    <t>Name, Vorname &amp; E-Mail-Adresse der stellvertretender Datenschutzbeauftragter(e) (stellvertretender DPO) (fakultativ)</t>
  </si>
  <si>
    <r>
      <t xml:space="preserve">Name, Vorname &amp; E-Mail-Adresse der für die tägliche Geschäftsleitung verantwortlichen Person </t>
    </r>
    <r>
      <rPr>
        <b/>
        <sz val="12"/>
        <color theme="1"/>
        <rFont val="Calibri"/>
        <family val="2"/>
        <scheme val="minor"/>
      </rPr>
      <t>(obligatorisch)</t>
    </r>
  </si>
  <si>
    <t>Nr. frage</t>
  </si>
  <si>
    <t>Frage</t>
  </si>
  <si>
    <t>Argument wenn nein</t>
  </si>
  <si>
    <t>Informationssicherheitspolitik und Kernprinzipien</t>
  </si>
  <si>
    <t>Prüft, ob die Einrichtung über eine Informationssicherheitspolitik verfügt.</t>
  </si>
  <si>
    <t>Hat die Einrichtung die Kernprinzipien in ihre Informationssicherheit integriert ?</t>
  </si>
  <si>
    <t>Verfügt die Einrichtung über eine formale, aktualisierte und von der für die tägliche Geschäftsleitung verantwortlichen Person genehmigte Informationssicherheitspolitik ?</t>
  </si>
  <si>
    <t>Sicherheitsplan und Risikomanagement</t>
  </si>
  <si>
    <t>Prüft, ob die Einrichtung über einen Informationssicherheitsplan verfügt und die für seine Ausführung erforderlichen Betriebsmittel und Ressourcen bereitgestellt hat.</t>
  </si>
  <si>
    <t>Verfügt die Einrichtung über einen von der für die tägliche Geschäftsleitung verantwortlichen Person genehmigte Informationssicherheitsplan ?</t>
  </si>
  <si>
    <t>Prüft, ob das Risiko-Management mit den Sicherheits-, Datenschutzvorschriften und der Datenschutz-Grundverordnung übereinstimmt.</t>
  </si>
  <si>
    <t>Verfügt die Einrichtung über einen Risikobewertungsprozess (der in den Projekten und Prozessen angewendet wird), der Informationssicherheit und Datenschutz einbezieht ?</t>
  </si>
  <si>
    <t>Hat die Einrichtung alle Risikobewertungen mit einem hohen Restrisiko an das Management kommuniziert ?</t>
  </si>
  <si>
    <r>
      <rPr>
        <sz val="10"/>
        <color theme="1"/>
        <rFont val="Calibri"/>
        <family val="2"/>
      </rPr>
      <t xml:space="preserve">Wendet die Einrichtung bei ihrer Risikobewertung die in der „Richtlinie über die Risikobewertung“ (Anlage C der Richtlinie „Risikobeurteilung“) genannten Prinzipien an ? </t>
    </r>
  </si>
  <si>
    <t>Organisation der Informationssicherheit</t>
  </si>
  <si>
    <t>Prüft, ob die Einrichtung über einen Informationssicherheitsdienst verfügt.</t>
  </si>
  <si>
    <t>Gibt es einen Informationssicherheitsdienst unter der direkten, funktionalen Leitung der für die tägliche Geschäftsleitung verantwortlichen Person der Einrichtung ?</t>
  </si>
  <si>
    <t xml:space="preserve">Gibt es innerhalb der Einrichtung einen Sicherheitsdienst unter der Leitung des Datenschutzbeauftragten ? </t>
  </si>
  <si>
    <t xml:space="preserve">Hat die Einrichtung die Identität ihres Datenschutzbeauftragten (DSB) und seiner Stellvertreter der Kreuzungsbank oder, im Falle der Einrichtungen des sekundären Netzwerks, der Verwaltungseinrichtung dieses Netzwerks mitgeteilt ? </t>
  </si>
  <si>
    <t>Verfügt die am Netzwerk der Kreuzungsbank angeschlossene Einrichtung über die notwendigen Betriebsmittel (Ressourcen, Tools, etc.)  damit der Sicherheitsdienst und/oder der Datenschutzbeauftragte (DSB) die ihm anvertrauten Aufgaben erfüllen kann ?</t>
  </si>
  <si>
    <t>Verfügt die Einrichtung über Verfahren zur Übermittlung von Informationen an den Datenschutzbeauftragten (DSB), damit der DSB über die für die Erfüllung der ihm anvertrauten Aufgaben erforderlichen Daten verfügt ?</t>
  </si>
  <si>
    <t>Verfügt die Einrichtung über eine Beschlussplattform für die Validierung und Genehmigung der Sicherheitsmaßnahmen ?</t>
  </si>
  <si>
    <t>Prüft den Austausch relevanter Informationen zwischen der Verwaltungseinrichtung und dem sekundären Netzwerk.</t>
  </si>
  <si>
    <t>Organisiert die Verwaltungseinrichtung eines "sekundären Netzwerks „ mit den zu ihrem Netzwerk gehörenden Einrichtungen mindestens einmal im Semester eine Sitzung der Subarbeitsgruppe "Informationssicherheit"? 
Wenn ja, geben Sie bitte in der rechten Spalte neben JA - NEIN - N/A die Daten für die im auditierten Jahr organisierten Sitzungen an ?</t>
  </si>
  <si>
    <t xml:space="preserve">Wenn Sie eine Einrichtung sind, die einem "sekundären Netzwerk" angehört, folgen Sie dann den Sitzungen, die mindestens einmal im Semester von der Verwaltungseinrichtung des "sekundären Netzwerks" im Rahmen der Subarbeitsgruppe "Informationssicherheit" organisiert werden ? </t>
  </si>
  <si>
    <t xml:space="preserve">Mitarbeiterbezogene Sicherheit </t>
  </si>
  <si>
    <t>Prüft, ob die Einrichtung über eine Informationssicherheits- und Datenschutzpolitik verfügt, die auf ihre Mitarbeiter zugeschnitten ist.</t>
  </si>
  <si>
    <t>Verfügt die Einrichtung über eine Leitlinie, aus der hervorgeht, dass die Zusammenarbeit aller Mitarbeiter für die Informationssicherheit und den Datenschutz unerlässlich ist ?</t>
  </si>
  <si>
    <t>Verfügt die Einrichtung über eine Leitlinie, aus der hervorgeht, dass der Benutzer für die Informationen verantwortlich bleibt, unabhängig von der Form, in der diese Informationen gespeichert sind ?</t>
  </si>
  <si>
    <t>Verfügt die Einrichtung über eine Vereinbarung mit den Mitarbeitern, in der festgelegt ist, dass jeder Mitarbeiter (ob fest oder temporär, intern oder extern) verpflichtet ist, jeden unbefugten Zugriff, jede unbefugte Nutzung, Veränderung, Offenlegung, Verlust oder Zerstörung von Informations- und Informationssystemen zu melden ?</t>
  </si>
  <si>
    <t>Führt die Einrichtung die obligatorischen Tätigkeiten (falls zutreffend) vor, während und nach Beendigung oder Änderung des Arbeitsverhältnisses gemäß den Mindestnormen  5.3.1.1 aus ?</t>
  </si>
  <si>
    <t>Sensibilisiert die Einrichtung jährlich alle Mitarbeiter in Bezug auf Informationssicherheit und Datenschutz ?</t>
  </si>
  <si>
    <t>Sensibilisiert die Einrichtung die Nutzer regelmäßig für bewährte Praktiken bei der Verwendung mobiler Geräte (hauptsächlich im Zusammenhang mit der Verbindung zu öffentlichen Drahtlosnetzwerken) und ihre Verantwortlichkeiten ?</t>
  </si>
  <si>
    <t>Evaluiert die Einrichtung jährlich die Einhaltung der Sicherheits- und Datenschutzrichtlinie in der Praxis (durch interne Umfrage) ?</t>
  </si>
  <si>
    <t>Verfügt die Einrichtung über ein formelles Disziplinarverfahren für die Mitarbeiter, die einen Verstoß gegen die Informationssicherheit oder den Datenschutz begangen haben ?</t>
  </si>
  <si>
    <t>Physische und umgebungsbezogene Sicherheit</t>
  </si>
  <si>
    <t>Prüft, ob die Einrichtung eine Regelung zur Einschränkung des physischen Zugangs hat.</t>
  </si>
  <si>
    <t xml:space="preserve">Trifft die Einrichtung die erforderlichen Maßnahmen, um den Zugang zu Gebäuden und Lokalen auf befugte Personen zu beschränken und sie sowohl während als auch außerhalb der Arbeitszeit zu überwachen ? </t>
  </si>
  <si>
    <t>Logischer Zugangsschutz zu Informationssystemen (Produktion, Testing, Entwicklung, ...)</t>
  </si>
  <si>
    <t>Prüft, ob die Einrichtung eine Regelung zur Einschränkung des logischen Zugriffs hat.</t>
  </si>
  <si>
    <t xml:space="preserve">Hat die Einrichtung den Zugriff zu Informationen durch ein transparentes Zugangsverfahren gesichert und ein logisches Zugangssystem eingeführt, um jeglichen unbefugten Zugang zu Informationen der Einrichtung zu verhindern ? </t>
  </si>
  <si>
    <t>Hat die Einrichtung die geeigneten Maßnahmen ergriffen, damit jede Person nur Zugriff auf die Dienste hat, für die sie ausdrücklich autorisiert wurde ?</t>
  </si>
  <si>
    <t>Arbeiten alle Mitarbeiter mit den (von der Einrichtung zur Verfügung gestellten) ICT-Ressourcen aufgrund einer minimalen Genehmigung für die Erfüllung ihrer Aufgabe ?</t>
  </si>
  <si>
    <t>Hat die Einrichtung den Zugang von Datenverwaltern zu IT-Systemen mittels Identifizierung, Authentifizierung und Autorisierung eingeschränkt ?</t>
  </si>
  <si>
    <t>Hat die Einrichtung den Zugriff auf die für die Anwendung und Durchführung der sozialen Sicherheit erforderlichen Daten durch ein Identifikations-, Authentifizierungs- und Autorisierungssystem gesichert ?</t>
  </si>
  <si>
    <t>Prüft, ob die Einrichtung die Regeln über die Zugangskontrolle für das Portal der sozialen Sicherheit einhält.</t>
  </si>
  <si>
    <t>Hat die Einrichtung mindestens einen Zugangsverwalter angestellt, wenn sie die Dienste und Anwendungen des Portals der sozialen Sicherheit zum Nutzen ihrer Benutzer verwendet ?</t>
  </si>
  <si>
    <t xml:space="preserve">Hat die Einrichtung ihre Mitarbeiter dazu gebeten, die Vorschriften über die Nutzung der Informationssysteme der Portale zu lesen und anzuwenden ? </t>
  </si>
  <si>
    <t>Wenn die Einrichtung die Dienste und Anwendungen des Portals der sozialen Sicherheit zum Nutzen ihrer Benutzer verwendet, erfüllt sie dann die Verpflichtungen, die mit der Ausübung der Funktion des Verwalters oder Mitverwalters verbunden sind und die in der Leitlinie "Zugriffskontrolle zu den Portalen" beschrieben sind ?</t>
  </si>
  <si>
    <t>Prüft, ob die Einrichtung die Regeln über die Anwendung von IAP (Internet Access Protection) einhält.</t>
  </si>
  <si>
    <t xml:space="preserve">Benutzt die Einrichtung des primären Netzwerks das Extranet (IAP) der sozialen Sicherheit für alle externen Verbindungen oder für die Verbindungen mit ihrem sekundären Netzwerk ? </t>
  </si>
  <si>
    <t>Ist eine Ausnahme von dieser Maßnahme in einem mit Gründen versehenen Antrag des Sicherheitsdienstes der Kreuzungsbank beantragt worden ?</t>
  </si>
  <si>
    <t>Verwaltung der Betriebsmittel, die bei der Datenverarbeitung verwendet werden</t>
  </si>
  <si>
    <t>Prüft, ob die Einrichtung ein angemessenes Schutzniveau für die Informationen bietet.</t>
  </si>
  <si>
    <t>Verfügt die Einrichtung über ein internes Klassifizierungssystem, das mit den spezifischen Rechtsvorschriften in diesem Bereich sowie mit internationalen Vorschriften übereinstimmt ?</t>
  </si>
  <si>
    <t>Verfügt die Einrichtung über geeignete Verfahren und Register für die Etikettierung der Verarbeitung aller verwalteten Datensammlungen, Datenträger und Informationssysteme, die mit dem internen Klassifizierungssystem übereinstimmen ?</t>
  </si>
  <si>
    <t>Werden alle Klassifizierungen aller kritischen Systeme zentral von den Eigentümern festgelegt ?</t>
  </si>
  <si>
    <t xml:space="preserve">Werden alle Klassifizierungen aller kritischen Systeme jährlich durch den Datenschutzbeauftragten überprüft ? </t>
  </si>
  <si>
    <t xml:space="preserve">Führt die Einrichtung eine Risikoanalyse durch, in der der Einsatz von Verschlüsselung als grundlegende Präventivmaßnahme bei Diebstahl, Missbrauch oder Verlust des Datenträgers untersucht wird ? </t>
  </si>
  <si>
    <t>Führt die Einrichtung eine Risikoanalyse zur Einhaltung der Datenschutzgrundverordnung durch, wenn sie personenbezogene Daten vernichtet? Validiert die Einrichtung die Risiken der Methoden, die für den gesamten Lebenszyklus der Daten verwendet werden: in Gebrauch, in Ruhe (Backup) und auf dem Transport ?</t>
  </si>
  <si>
    <t>Wenn der Datenträger wiederverwendet wird, verwendet die Einrichtung ihn dann wieder in mindestens einer vergleichbaren Datenklassifizierungsstufe (vergleichbares Sicherheitsrisiko) ?</t>
  </si>
  <si>
    <t>Prüft, ob die Einrichtung die Betriebsmittel identifiziert und geeignete Schutzmaßnahmen ergreift.</t>
  </si>
  <si>
    <t>Verfügt die Einrichtung über ein ständig aktualisiertes Verzeichnis der IT-Ausrüstung und -Software ?</t>
  </si>
  <si>
    <t>Sind die Kontrollmaßnahmen unter Einbezug der technischen Möglichkeiten und der Kosten der zu ergreifenden Maßnahmen den Risiken angemessen ?</t>
  </si>
  <si>
    <t>Identifiziert die Einrichtung regelmäßig alle Risiken bezüglich der Konformität der automatisierten oder nicht automatisierten Verarbeitungssysteme mit der Europäische Verordnung, und führt sie die erforderlichen Maßnahmen durch, da das Restrisiko der Nichtkonformität hoch ist ? (Datenschutz-Folgenabschätzung)</t>
  </si>
  <si>
    <t xml:space="preserve">Werden die notwendigen Maßnahmen ergriffen, um sicherzustellen, dass alle Daten auf Datenträgern, die entfernt oder wiederverwendet werden, gelöscht oder unzugänglich gemacht werden ? </t>
  </si>
  <si>
    <t>Hat die Einrichtung die notwendigen Maßnahmen ergriffen, um physische Datenträger, wie beispielsweise Sicherungskopien sensibler Daten, vor unbefugtem Zugriff während des Transports zu schützen ?</t>
  </si>
  <si>
    <t>Vernichtet die Einrichtung den Informationsträger physisch, wenn ein Restrisiko besteht, das für die Einrichtung nicht akzeptabel ist, dass die Daten nach der Löschung wiederhergestellt werden ?</t>
  </si>
  <si>
    <t>Mobile Geräte und Speichermedien</t>
  </si>
  <si>
    <t>Prüft, ob die Einrichtung die Sicherheit beim Einsatz mobiler Geräte (Smartphones, Tablets, etc.) gewährleistet.</t>
  </si>
  <si>
    <t>Erlegt die Einrichtung bei der Nutzung privater mobiler Geräte für berufliche Zwecke die in der Leitlinie über mobile Geräte festgelegten Bedingungen auf ?</t>
  </si>
  <si>
    <t>Erlegt die Einrichtung bei der Nutzung mobiler Geräte für berufliche und private Zwecke die in der Leitlinie über "mobile Geräte" festgelegten Regeln auf ?</t>
  </si>
  <si>
    <t xml:space="preserve">Verfügt die Einrichtung über eine Richtlinie für die Nutzung ihrer mobilen Geräte für private Zwecke und respektiert sie dabei die Datenschutzbestimmungen ?
</t>
  </si>
  <si>
    <t xml:space="preserve">Verfügt die Einrichtung über ein zentrales Register mit der Identifizierung ihrer eigenen mobilen Geräte ? </t>
  </si>
  <si>
    <t>Prüft, ob die Einrichtung die Sicherheit beim Einsatz mobiler Medien (Smartphone, Tablet, etc.) gewährleistet.</t>
  </si>
  <si>
    <t>Trifft die Einrichtung die geeigneten Maßnahmen, damit die auf mobilen Medien gespeicherten professionellen, vertraulichen und sensiblen Daten (sowohl mobile Speichermedien als auch Geräte) nur autorisierten Personen zugänglich sind ?</t>
  </si>
  <si>
    <t xml:space="preserve">Konfiguriert die Einrichtung auf ihren eigenen mobilen Geräten die notwendige Sicherheit für diese Geräte (mit der notwendigen Anti-Malware-Software und mit Software, die alle Daten auf dem Gerät aus der Ferne löschen kann) ? </t>
  </si>
  <si>
    <t>Führt die Einrichtung geeignete Kontrollen durch, um die Übereinstimmung der mobilen Geräte mit den Richtlinien für Informationssicherheit und Datenschutz zu überprüfen (aus der Ferne über Software oder lokal über direkte Kontrolle) ?</t>
  </si>
  <si>
    <t>Ist es möglich, den Zugriff auf die Informationen der Einrichtung (Daten oder Anwendungen auf dem mobilen Gerät) direkt zu sperren und die Daten zu löschen ?</t>
  </si>
  <si>
    <t>Anschaffung, Entwurf, Entwicklung und Wartung von ICT-Informationssystemen (Anwendungen): Projekt- oder Programmmanagement</t>
  </si>
  <si>
    <t>Prüft, ob die Einrichtung die Sicherheits- und Datenschutzaspekte beim Management der am Projekt beteiligten internen und externen Mitarbeiter gewährleistet.</t>
  </si>
  <si>
    <t>Wird bei jedem Projekt zur Anschaffung, Entwicklung und Wartung von Systemen eine konstruktive Kommunikation zwischen den verschiedenen am Projekt beteiligten Parteien und dem Datenschutzbeauftragten (DSB) aufgebaut ?</t>
  </si>
  <si>
    <t>Erfüllt das Log-Management während eines Projekts mindestens die folgenden Ziele ?
• Die Informationen, um festzustellen, wer, wann und auf welche Weise Zugriff auf welche Informationen erhalten hat
• Angabe der Art der konsultierten Informationen
• Die eindeutige Identifizierung der Person</t>
  </si>
  <si>
    <t>Wurden bereits bestehende Log-Management-Systeme bei der Beurteilung des Log-Bedarfs im Projekt mit berücksichtigt ?</t>
  </si>
  <si>
    <t>Prüft, ob die Einrichtung die Ergebnisse des Projekts angemessen schützt.</t>
  </si>
  <si>
    <t>Sind die Projektergebnisse (Quellcode, Programme, technische Dokumente usw.) in das Backup-Management-System der Einrichtung integriert, wie es in den Leitlinien gefordert wird ?</t>
  </si>
  <si>
    <t>Wird die Dokumentation (technische Unterlagen, Verfahren, Handbücher,....) während der Laufzeit des Projekts aktuell gehalten ?</t>
  </si>
  <si>
    <t>Prüft, ob die Einrichtung die Sicherheits- und Datenschutzaspekte während des gesamten Lebenszyklus des Projekts garantiert.</t>
  </si>
  <si>
    <t>Verfügt die am Netzwerk der Kreuzungsbank angeschlossene Einrichtung über Verfahren zur Entwicklung neuer Systeme oder größerer Entwicklungen bestehender Systeme, so dass der Projektleiter die Informationssicherheits- und Datenschutzanforderungen berücksichtigen kann ?</t>
  </si>
  <si>
    <t>Verwendet die Einrichtung eine Checkliste, damit der Projektleiter sicherstellen kann, dass alle Informationssicherheits- und Datenschutzleitlinien korrekt bewertet und gegebenenfalls während der Entwicklungsphase des Projekts umgesetzt werden?</t>
  </si>
  <si>
    <t>Werden die Aspekte des "Secure Project Lifecycle" angewendet ? 
Weitere Informationen finden Sie in der Anlage C der Leitlinie „Anschaffung, Entwurf, Entwicklung und Wartung von Anwendungen“</t>
  </si>
  <si>
    <t>Wird der Datenschutzbeauftragter über Informationssicherheits- und Datenschutzvorfälle im Laufe der Projektentwicklung informiert ?</t>
  </si>
  <si>
    <t>Sind unter der Aufsicht des Projektleiters die Anlagen für Entwicklung, Testing und/oder Akzeptanz und Produktion getrennt - einschließlich der dazugehörenden Trennung der Verantwortlichkeiten im Rahmen des Projekts ?</t>
  </si>
  <si>
    <t>Anschaffung, Entwurf, Entwicklung und Wartung von ICT-Informationssystemen (Anwendungen): Design, Implementation und Testing</t>
  </si>
  <si>
    <t>Prüft, ob die Einrichtung die Anforderungen der logischen Zugriffssicherheit erfüllt.</t>
  </si>
  <si>
    <t xml:space="preserve">Werden die Voraussetzungen für die Zugriffssicherung (Identifikation, Authentifizierung, Autorisierung) definiert, dokumentiert, validiert und mitgeteilt ? </t>
  </si>
  <si>
    <t xml:space="preserve">Wurde die Verwaltung der Zugriffe, intern in einer Anwendung, bestmöglich vermieden ? </t>
  </si>
  <si>
    <t>Wurden bei der Entwicklung der Zugriffssicherheit die bereits bestehenden betrieblichen Systeme zur Zugangskontrolle (z.B. UAM) und deren Evolution berücksichtigt ?</t>
  </si>
  <si>
    <t>Legt die Einrichtung selbst das Verhältnis zwischen der Programmnummer und der Identität der natürlichen Person, die die Nachricht sendet, fest, wenn ein Programm entwickelt wird, in dem der Sozialversicherungsträger eine Programmnummer in eine Nachricht aufnehmt, die er an die KSZ sendet, und in dem eine natürliche Person die Grundlage für diese Nachricht bildet ?</t>
  </si>
  <si>
    <t>Prüft, ob die Einrichtung die Sicherheits- und Datenschutz-Logging des (neuen - angepassten) Informationssystems gewährleistet.</t>
  </si>
  <si>
    <t xml:space="preserve">Wird das Log-Management bereits in der Designphase während der Entwicklung oder in den Kriterien für den Ankauf von Anwendungen oder Systemen zur Erreichung der "Security/Privacy by Design" einbezogen ?  </t>
  </si>
  <si>
    <t xml:space="preserve">Werden die Zugriffe (Identifikation, Authentifizierung, Autorisierung) auf die Systeme protokolliert ? </t>
  </si>
  <si>
    <t>Wird der Zugriff auf persönliche und vertrauliche Informationen sozialer oder medizinischer Art in Übereinstimmung mit den geltenden Gesetzen und Vorschriften protokolliert ?</t>
  </si>
  <si>
    <t>Beinhalten die Spezifikationen eines Projekts, wie der Zugriff auf und die Nutzung von Systemen und Anwendungen protokolliert werden sollten, um zur Feststellung von Ausnahmen von der Leitlinien „Informationssicherheit und den Datenschutz“ beizutragen ?</t>
  </si>
  <si>
    <t>Prüft, ob die Einrichtung die erforderliche Kontinuität, Verfügbarkeit und Kapazität der Dienstleistung gewährleistet.</t>
  </si>
  <si>
    <t>Werden im Laufe der Entwicklung des Projekts die Bedürfnisse bezüglich der Kontinuität der Dienstleistung in Übereinstimmung mit den Erwartungen der Einrichtung formalisiert ?</t>
  </si>
  <si>
    <t>Wird zu Beginn des Projekts eine Risikoanalyse durchgeführt, um eine Lösung für die Verfügbarkeit der Anwendung zu implementieren ?</t>
  </si>
  <si>
    <t>Werden die Neustartpunkte eindeutig in die Softwaresysteme integriert, um betriebliche Probleme zu lösen ? 
Die Informationen über die Neustartpunkte gehören zur Betriebskartei.</t>
  </si>
  <si>
    <t>Wird bei der Entwicklung eines Projekts große Aufmerksamkeit auf die Sicherstellung („Backup“) und Wiederherstellung („Restore“) von Informationen gelegt ?</t>
  </si>
  <si>
    <t>Werden in der Produktionsumgebung die Erfordernisse der Einrichtung hinsichtlich Infrastrukturredundanz berücksichtigt ?</t>
  </si>
  <si>
    <t>Werden der Kontinuitätsplan und die zugehörigen Verfahren entsprechend der Projektentwicklung aktualisiert ?</t>
  </si>
  <si>
    <t>Prüft, ob die Einrichtung über geeignete Vorfallsverwaltungsverfahren verfügt.</t>
  </si>
  <si>
    <t>Werden während der Projektentwicklung die Verfahren zum Vorfallmanagement formalisiert und validiert ?</t>
  </si>
  <si>
    <t>Prüft, ob die Einrichtung die Sicherheits- und Datenschutzkriterien in der neuen oder geänderten Umgebung einhält.</t>
  </si>
  <si>
    <t>Wird bei jeder Projektdurchführung von der Einrichtung überprüft, ob die zu Beginn des Projekts festgelegten Sicherheits- und Datenschutzanforderungen tatsächlich umgesetzt wurden ? 
Zu den Sicherheitsanforderungen gehören Vertraulichkeits-, Integritäts- und Verfügbarkeitsanforderungen.</t>
  </si>
  <si>
    <t>Kann die Einrichtung (die an der Übermittlung von Daten über die Kreuzungsbank teilnimmt) die Rückverfolgbarkeit von Identitäten der Mitarbeitern sicherstellen ?</t>
  </si>
  <si>
    <t>Zielen die Tests auf die Kontinuität des im Testplan integrierten IKT-Systems ?</t>
  </si>
  <si>
    <t>Hat die Einrichtung sichergestellt, dass keine Tests in der Produktionsumgebung stattfinden ?</t>
  </si>
  <si>
    <t>Werden die Tests mit personenbezogenen Daten in Übereinstimmung mit der Datenschutz-Grundverordnung durchgeführt ?</t>
  </si>
  <si>
    <t>Anschaffung, Entwurf, Entwicklung und Wartung von ICT-Informationssystemen (Anwendungen): Übergang und ICT-Unterstützung</t>
  </si>
  <si>
    <t>Prüft, ob die Einrichtung über ein Change and Release Management Verfahren verfügt, das hinsichtlich Sicherheits- und Datenschutzrisiken validiert wurde.</t>
  </si>
  <si>
    <t>Verfügt die Einrichtung über Verfahren, um neue Anwendungen in die Produktion zu bringen und bestehende Anwendungen anzupassen ?</t>
  </si>
  <si>
    <t>Hat die Einrichtung die notwendigen Maßnahmen ergriffen, um zu verhindern, dass eine einzelne Person allein die Kontrolle über den Prozess „Inproduktionsnahme (Release-Management)“ erlangt ?</t>
  </si>
  <si>
    <t>Werden alle Ressourcen, einschließlich der erworbenen oder entwickelten Systeme, in das Managementsystem der Betriebsmittel (Inventar der Informationsträger und Informationssysteme) aufgenommen ?</t>
  </si>
  <si>
    <t>Prüft, ob die angepasste Plattform über ein Log-Management-System verfügt, das die (gesetzlichen) Sicherheits- und Datenschutzanforderungen gewährleistet.</t>
  </si>
  <si>
    <t>Beantworten die Privacy Logs zumindest die Frage: Was, wann, welche Organisation, wie, über wen, Aktion erfolgreich oder nicht erfolgreich ?</t>
  </si>
  <si>
    <t>Werden die Privacy-Logs für mindestens 10 Jahre aufbewahrt ?</t>
  </si>
  <si>
    <t>Werden die Logdateien für einen vereinbarten Zeitraum zum Zwecke zukünftiger Untersuchungen und Kontrollen und in Übereinstimmung mit der Gesetzgebung und den Rechtsvorschriften aufbewahrt ?</t>
  </si>
  <si>
    <t>Gibt es innerhalb der Einrichtung ein organisiertes Verfahren zur Einsichtnahme in die technischen, geschäftlichen, sicherheitstechnischen und datenschutzrechtlichen Logdateien mit einer Vorgeschichte der Anfragen, die genehmigt/ausgeführt wurden oder abgelehnt wurden ?</t>
  </si>
  <si>
    <t xml:space="preserve">Gibt es getrennte Logdateien für technische, geschäftliche, Sicherheits- und Datenschutz-Logs ? </t>
  </si>
  <si>
    <t>Wird das Ergebnis des Logmanagements regelmäßig analysiert, berichtet und bewertet ?</t>
  </si>
  <si>
    <t>Wurde das Protokollmanagementverfahren den beteiligten Mitarbeitern (einschließlich der ICT-Designer und -Entwickler, ICT-Supportmitarbeiter, Betriebsleiter, Rechtsabteilung) mitgeteilt ?</t>
  </si>
  <si>
    <t xml:space="preserve">Sind die internen Zeitangaben aller Informationssysteme der Einrichtung mit einer vereinbarten genauen Zeitquelle synchronisiert, so dass eine zuverlässige Analyse der Logdateien auf verschiedenen Informationssystemen jederzeit möglich ist ? </t>
  </si>
  <si>
    <t>Sind die Logdateien vor unbefugtem Zugriff, Änderungen und Löschungen geschützt ?</t>
  </si>
  <si>
    <t xml:space="preserve">Sind die notwendigen Tools verfügbar oder werden sie zur Analyse von Logdateien durch autorisierte Personen entwickelt ? </t>
  </si>
  <si>
    <t>Werden die technischen Logs und insbesondere die Nutzung des ICT-Systems automatisch protokolliert ?</t>
  </si>
  <si>
    <t xml:space="preserve">Werden die technischen Logs und insbesondere die Nutzung des ICT-Systems manuell in einem Logbuch gespeichert ? </t>
  </si>
  <si>
    <t xml:space="preserve">Sicherstellung der Kontinuität und Verfügbarkeit von Business- und ICT-Informationssystemen </t>
  </si>
  <si>
    <t>Prüft, ob die Einrichtung über ein Kontinuitätsmanagement (Planung, Ausführung, Kontrolle und Anpassung) für mindestens die kritischen Prozesse und die wesentlichen Informationssysteme verfügt.</t>
  </si>
  <si>
    <t>Gibt es einen Kontinuitätsplan für alle kritischen Prozesse und wesentlichen Informationssysteme der Einrichtung ?</t>
  </si>
  <si>
    <t>Gehören Informationssicherheit und Datenschutz zum Kontinuitätsmanagement ?</t>
  </si>
  <si>
    <t>Hat die Einrichtung einen eigenen Kontinuitätsplan mit den Mindestinformationen aufgestellt, wie in der Richtlinie "Kontinuitätsmanagement" beschrieben ?</t>
  </si>
  <si>
    <t>Wird der Kontinuitätsplan regelmäßig getestet und mit der notwendigen Kommunikation an die Geschäftsleitung zur Validierung und Genehmigung mitgeteilt ?</t>
  </si>
  <si>
    <t>Prüft, ob die Einrichtung über ein geeignetes Backup- und Wiederherstellungssystem für ihre Informationssysteme verfügt.</t>
  </si>
  <si>
    <t>Hat die Einrichtung die Policy und Strategie zur Implementierung eines Backup-Systems in Übereinstimmung mit dem Kontinuitätsmanagement definiert ?</t>
  </si>
  <si>
    <t>Hat die Einrichtung die durchgeführte Sicherheitskopie regelmäßig überprüft ?</t>
  </si>
  <si>
    <t>Prüft, ob die Einrichtung Maßnahmen zur Sicherstellung der Funktionsfähigkeit und zum physischen Schutz der Geräte anwendet, um die Kontinuität zu gewährleisten.</t>
  </si>
  <si>
    <t xml:space="preserve">Verfügt die Einrichtung über eine alternative Stromquelle, um den erwarteten Leistungsbedarf zu decken ? </t>
  </si>
  <si>
    <t>Sind die kritischen Geräte gegen Stromausfall und andere Störungen durch Unterbrechung der Versorgungssysteme (z.B. Wasser, Heizung, Kühlung) geschützt ?</t>
  </si>
  <si>
    <t>Sind kritische Geräte so positioniert und geschützt, dass die Risiken einer Beschädigung und Störung von Außen reduziert werden ?</t>
  </si>
  <si>
    <t>Sicherheit der durch die ICT realisierten Kommunikation</t>
  </si>
  <si>
    <t>Prüft, ob die Einrichtung über Sicherheitsmaßnahmen für die Nutzung drahtloser Netzwerke verfügt, für die sie verantwortlich ist.</t>
  </si>
  <si>
    <t>Verfügt die Einrichtung für alle von der Einrichtung verwalteten drahtlosen Netzwerke an allen Orten über einen Prozess, um einen aktuellen Überblick über bestehende und zugelassene drahtlose Netzwerke, dazugehörige Sicherheitsprotokolle und alle damit zusammenhängenden Maßnahmen zur Informationssicherheit zu erhalten ?</t>
  </si>
  <si>
    <t>Kommt die Einrichtung für alle von der Einrichtung verwalteten drahtlosen Netzwerke an allen Standorten den in Anlage C der Leitlinie für sichere drahtlose Netzwerke beschriebenen Richtlinien nach ?</t>
  </si>
  <si>
    <t>Prüft, ob die Einrichtung über Sicherheitsmaßnahmen für die Nutzung der Netzwerke verfügt.</t>
  </si>
  <si>
    <t>Überprüft die Einrichtung, ob die Netzwerke angemessen verwaltet und kontrolliert werden, so dass sie vor Bedrohungen geschützt sind ?</t>
  </si>
  <si>
    <t>Hat die Einrichtung die notwendigen, angemessenen, geeigneten und wirksamen technischen Maßnahmen ergriffen, um ein höchstmögliches Verfügbarkeitsniveau der Verbindung zum Netzwerk der Kreuzungsbank zu garantieren, damit eine maximale Zugänglichkeit der zur Verfügung gestellten und konsultierten Daten gewährleistet ist ?</t>
  </si>
  <si>
    <t>Verfügt die Einrichtung über eine aktualisierte Kartographie der implementierten technischen Ströme über das Extranet der Sozialen Sicherheit ?</t>
  </si>
  <si>
    <t>Prüft, ob die Einrichtung über Sicherheitsmaßnahmen zur Nutzung von "E-Mail, Online-Kommunikation und Internet" durch interne und (temporäre) externe Mitarbeiter verfügt.</t>
  </si>
  <si>
    <t>Hat die Einrichtung die Vorschriften, die in der Leitlinie "E-Mail, Online-Kommunikation und Internetnutzung" festgelegt sind,  in ihre Informationssicherheitspolitik aufgenommen ?</t>
  </si>
  <si>
    <t>Führt die Einrichtung eine kontinuierliche Kontrolle in Bezug auf "E-Mail, Online-Kommunikation und Internetnutzung" mit folgenden Zielen durch ?
• Schutz der Reputation und der Belange der Einrichtung
• Verhindern von unerlaubten Handlungen oder Handlungen, die gegen die guten Sitten verstoßen oder die Menschenwürde verletzen können
• Sicherheit und/oder der ordnungsgemäße technische Betrieb der Netzwerksysteme der Einrichtung, einschließlich der Kostenkontrolle, sowie der physische Schutz der Anlagen der Einrichtung
• Einhaltung der Kernprinzipien ?</t>
  </si>
  <si>
    <t>Telearbeit und Online-Zugriff von außen</t>
  </si>
  <si>
    <t>Prüft, ob die Einrichtung über angemessene Maßnahmen verfügt, um die Sicherheit des Online-Zugriffs von außerhalb der Einrichtung auf die professionellen, vertraulichen und sensiblen Daten der Einrichtung zu gewährleisten.</t>
  </si>
  <si>
    <t>Hat die Einrichtung je nach Zugangsmedium angemessene Maßnahmen ergriffen, um die Sicherheit des Online-Zugriffs von außerhalb der Einrichtung auf die professionellen, vertraulichen und sensiblen Daten der Einrichtung zu gewährleisten ?</t>
  </si>
  <si>
    <t>Prüft, ob die Einrichtung über klare Verhaltensregeln für die Telearbeit verfügt.</t>
  </si>
  <si>
    <t>Hat die Einrichtung eindeutige Verhaltensregeln und eine angemessene Umsetzung der Telearbeit festgelegt, validiert, kommuniziert und eingehalten, einschließlich der Ausarbeitung, welche Systeme nicht und welche Systeme vom Heimarbeitsplatz oder von anderen Geräten aus konsultiert werden können ?</t>
  </si>
  <si>
    <t>Hat die Einrichtung die Telearbeitsmittel der Einrichtung so organisiert, dass am Telearbeitsplatz (zu Hause, in einem Satellitenbüro oder an einem anderen Standort) keine Informationen aus der Einrichtung ohne Verschlüsselung auf externen Geräten gespeichert werden und dass mögliche Bedrohungen vom Telearbeitsplatz nicht in der IT-Infrastruktur der Einrichtung geraten ?</t>
  </si>
  <si>
    <t>Implementierung von Verschlüsselungsmaßnahmen</t>
  </si>
  <si>
    <t>Prüft, ob die Einrichtung über eine formelle Richtlinie für den Einsatz kryptographischer Maßnahmen verfügt.</t>
  </si>
  <si>
    <t>Legt der IKT-Sicherheitsbeauftragte fest, welche kryptographischen Maßnahmen in welchen Fällen anzuwenden sind, wobei die derzeitigen guten Praktiken und eine Risikoanalyse zu berücksichtigen sind ?</t>
  </si>
  <si>
    <t>Hält die Einrichtung eine Übersicht darüber, wo kryptografische Maßnahmen angewendet werden, welche kryptografischen Maßnahmen angewendet werden und wer für sie verantwortlich ist ?</t>
  </si>
  <si>
    <t>Werden die Anwendung und Angemessenheit von kryptographischen Lösungen und Maßnahmen regelmäßig bewertet ?</t>
  </si>
  <si>
    <t>Werden verschlüsselte Daten von Dritten, die in das Netzwerk der Einrichtung gelangen, zunächst entschlüsselt, um sie auf Viren und andere Malware zu untersuchen ?</t>
  </si>
  <si>
    <t>Prüft, ob die Einrichtung über eine formelle Politik zur Verwendung, zum Schutz und zur Lebensdauer der kryptografischen Schlüssel für den gesamten Lebenszyklus verfügt.</t>
  </si>
  <si>
    <t>Werden spezifische Prozesse und Verfahren im Zusammenhang mit dem Schlüsselmanagement festgelegt, validiert, allen beteiligten Parteien mitgeteilt und auch regelmäßig aktualisiert ? 
Dabei handelt es sich um Prozesse im Zusammenhang mit der Anforderung / Generierung von Schlüsseln; Speicherung von (privaten) Schlüsseln; Transport von (privaten) Schlüsseln; Verwendung von Schlüsseln; Ersetzen und Vernichten von Schlüsseln; Archivierung von Schlüsseln; Verarbeitung gefährdeter Schlüssel.</t>
  </si>
  <si>
    <t>Ist für jeden Schlüssel ein interner Mitarbeiter verantwortlich? Gibt es eine Übersicht der Verantwortlichen für die Schlüssel ?</t>
  </si>
  <si>
    <t>Gibt es Maßnahmen zur Erkennung unbefugter Versuche, Schlüssel oder verschlüsselte Daten zu verteilen, zu entschlüsseln, zuzugreifen, zu verwenden, zu ändern oder zu ersetzen ?</t>
  </si>
  <si>
    <t xml:space="preserve"> Wird der Zugriff auf oder die Nutzung privater Schlüssel gemäß den in der Log-Verwaltung festgelegten Verfahren protokolliert ? </t>
  </si>
  <si>
    <t>Enthalten die Vereinbarungen mit Anbietern kryptographischer Dienste oder Produkte die wichtigsten Richtlinien der Einrichtung zur Verwaltung der Schlüssel ?</t>
  </si>
  <si>
    <t>Lieferantenbeziehungen und Zusammenarbeit mit Dritten</t>
  </si>
  <si>
    <t>Prüft, ob ausreichende Garantien gegeben wurden, um sicherzustellen, dass die Verarbeitung durch den Dritten und/oder Lieferanten den gesetzlichen und sicherheitstechnischen Anforderungen entspricht.</t>
  </si>
  <si>
    <t xml:space="preserve">Werden die Anforderungen bezüglich der Verarbeitung personenbezogener Daten vertraglich nach der Datenschutz-Grundverordnung festgelegt, wenn die Einrichtung Tätigkeiten an einen Lieferanten (Verarbeiter) vergibt ? </t>
  </si>
  <si>
    <t>Werden Informationssicherheits- und Datenschutzanforderungen mit Dritten vereinbart und dokumentiert, um die Risiken im Zusammenhang mit dem Zugriff Dritter auf die Informationen zu verringern ?</t>
  </si>
  <si>
    <t>Sind beim Outsourcing an Dritte die Sicherheits- und Datenschutzanforderungen sowie die Vertraulichkeits- und Kontinuitätsklauseln vertraglich festgelegt ?</t>
  </si>
  <si>
    <t>Haben die Lieferanten (an die die Arbeit vergeben wird und die die Information der Einrichtung lesen, verarbeiten, speichern, mitteilen oder die ICT-Infrastrukturkomponenten liefern) den Fragebogen " Mindestnormen Lieferanten " vollständig beantwortet ?</t>
  </si>
  <si>
    <t>Enthalten die Vereinbarungen mit Dritten (Lieferanten) alle Anforderungen, um mit den Risiken der Informationssicherheit und des Datenschutzes im Zusammenhang mit ICT-Diensten umzugehen ?</t>
  </si>
  <si>
    <t xml:space="preserve">Prüft, ob die Dienstleistungen des Lieferanten oder Dritter regelmäßig bewertet werden. </t>
  </si>
  <si>
    <t>Wird die von Dritten erbrachte Dienstleistung regelmäßig durch die Einrichtung überprüft, bewertet oder auditiert ?</t>
  </si>
  <si>
    <t>Werden die Änderungen in der Dienstleistung durch Dritte verwaltet ? 
Zu den Änderungen gehören die Aktualisierung und Verbesserung bestehender Richtlinien, Verfahren und Maßnahmen zur Informationssicherheit und zum Datenschutz.</t>
  </si>
  <si>
    <t>Prüft, ob die Einrichtung mit Dritten die geeigneten Maßnahmen zur Löschung von Daten vereinbart hat.</t>
  </si>
  <si>
    <t>Legt die Einrichtung vertraglich die geeigneten Maßnahmen für die Löschung von Daten fest, wenn sie die Datenträger leiht ?</t>
  </si>
  <si>
    <t>Legt die Einrichtung vertraglich die geeigneten Maßnahmen für die Löschung von Daten fest, wenn sie bei einer Notfallwiederherstellung zeitweise Datenträger benutzt ?</t>
  </si>
  <si>
    <t>Legt die Einrichtung vertraglich die geeigneten Maßnahmen für die Löschung von Daten im Rahmen von Cloud Computing fest ?</t>
  </si>
  <si>
    <t>Cloud ICT-Informationssystemen</t>
  </si>
  <si>
    <t>Prüft, ob die Einrichtung , die eine Cloud-Lösung einsetzt, die Vorschriften einhält.</t>
  </si>
  <si>
    <t xml:space="preserve">Hält sich die Einrichtung bei Aufrufen von Cloud Services an die in Abschnitt 2.1 der Richtlinie "Cloud Computing" beschriebenen Punkte ? </t>
  </si>
  <si>
    <t>Wenn die Einrichtung professionelle, vertrauliche oder sensible Daten in einer Cloud verarbeiten möchte, erfüllt sie dann die in den Punkten 2.2, 2.3 und 2.4 der Cloud Computing-Richtlinie beschriebenen vertraglichen Mindestgarantien und Richtlinien ?</t>
  </si>
  <si>
    <t>Einhaltung</t>
  </si>
  <si>
    <t>Prüft, ob die Einrichtung die (gesetzlichen) Verpflichtungen und Richtlinien auf dem Gebiet der Datensicherheit und des Datenschutzes einhält.</t>
  </si>
  <si>
    <t>Wird die interne und externe Sicherheits- und Datenschutzprüfung des Prozesses "Beschaffung, Gestaltung, Entwicklung und Wartung von IKT-Informationssystemen" durch die Bereitstellung von Personal, Dokumentation, Log-Management und anderen Informationen, die vernünftigerweise verfügbar sind, angemessen unterstützt ?</t>
  </si>
  <si>
    <t>Werden die in Anlage C der Leitlinie " Einhaltung " beschriebenen Bereiche bei der Entwicklung der verschiedenen Audits überprüft ?</t>
  </si>
  <si>
    <t>Führt die Einrichtung regelmäßig ein Konformitätsaudit bezüglich der Informationsicherheits- und Datenschutzsituation durch, wie in den Richtlinien beschrieben ?</t>
  </si>
  <si>
    <t>Verfügt die Einrichtung über die erforderlichen Genehmigungen des Informationssicherheitsausschusses zum Zugriff auf (soziale) personenbezogene Daten, die von einer anderen Organisation verwaltet werden ?</t>
  </si>
  <si>
    <t>Führt die Einrichtung das notwendige und aktuelle Verzeichnis von Verarbeitungstätigkeiten als Verarbeiter oder Verantwortlicher für die Verarbeitung ?</t>
  </si>
  <si>
    <t>Vorfallmanagement</t>
  </si>
  <si>
    <t>Prüft, ob die Einrichtung über einen Prozess verfügt, um Sicherheits- und Datenschutzvorfälle zu verwalten und mögliche Schwachstellen zu beseitigen.</t>
  </si>
  <si>
    <t>Wird die "Richtlinie über das Vorfallmanagement" bei der Formalisierung des Managements, wie in Anlage C der Leitlinie "Vorfallmanagement" beschrieben, angewendet ?</t>
  </si>
  <si>
    <t>Wird jedes Vorfall im Bereich Informationssicherheit oder Datenschutz formell bewertet, um die Verfahren und Kontrollen zu verbessern, und werden die Ergebnisse aus einem Vorfall der Geschäftsleitung der Einrichtung zur Validierung und Genehmigung weiterer Maßnahmen mitgeteilt ?</t>
  </si>
  <si>
    <t xml:space="preserve">Werden im Falle von Vorfällen im Bereich der Informationssicherheit oder des Datenschutzes die Beweismittel in Übereinstimmung mit den gesetzlichen und regulatorischen Vorschriften (einschließlich der Datenschutz-Grundverordnung) korrekt gesammelt ?  </t>
  </si>
  <si>
    <t xml:space="preserve">Werden die Ereignisse und Schwächen im Bereich der Informationssicherheit oder des Datenschutzes im Zusammenhang mit den Informations- und Informationssystemen der Einrichtung derart bekannt gegeben, dass die Einrichtung rechtzeitig und in angemessener Weise korrigierende Maßnahmen ergreifen kann ? </t>
  </si>
  <si>
    <t>Hat die Einrichtung ein System und formelle, aktualisierte Verfahren zur Entdeckung, Überwachung und Beseitigung von Sicherheitsverstößen im Hinblick auf das technische/betriebsbedingte Risiko eingeführt ?</t>
  </si>
  <si>
    <t>Werden die Prozesse zur Registrierung und Verwaltung von Vorfällen im Bereich Informationssicherheit oder Datenschutz und deren Verantwortlichkeiten den beteiligten Mitarbeitern hinreichend mitgeteilt ?</t>
  </si>
  <si>
    <t>Werden die Vorfällen im Bereich der Informationssicherheit und des Datenschutzes so schnell wie möglich durch den Vorgesetzten, den Helpdesk, den Datenschutzbeauftragten (DSB) in Übereinstimmung mit den Vorfallsverfahren gemeldet ?</t>
  </si>
  <si>
    <t>Verfügt die Einrichtung über aktualisierte Systeme zum Schutz (Prävention, Aufdeckung und Wiederherstellung) vor Malware ?</t>
  </si>
  <si>
    <t>Die Bedingung, die durch die Einrichtingen des sekundären Netzwerks eingehalten werden muss :</t>
  </si>
  <si>
    <t>Die Einrichtungen des sekundären Netzwerks senden den ausgefüllten Fragebogen an die Verwaltungseinrichtung zurück. Diese Einrichtung übermittelt die erhaltenen Listen vor dem oben genannten Datum an den Informationssicherheitsdienst der Kreuzungsbank.</t>
  </si>
  <si>
    <t>Datum und Unterschrift der datenschutzbeauftragter (DPO)
(fakultativ))</t>
  </si>
  <si>
    <r>
      <t xml:space="preserve">Datum und Unterschrift der für die tägliche Geschäftsleitung verantwortlichen Person
</t>
    </r>
    <r>
      <rPr>
        <b/>
        <sz val="11"/>
        <color theme="1"/>
        <rFont val="Calibri"/>
        <family val="2"/>
        <scheme val="minor"/>
      </rPr>
      <t>(obligatorisch)</t>
    </r>
  </si>
  <si>
    <t>[Unterschrift¹]</t>
  </si>
  <si>
    <r>
      <rPr>
        <b/>
        <sz val="11"/>
        <color theme="1"/>
        <rFont val="Calibri"/>
        <family val="2"/>
      </rPr>
      <t>Mindestnormen</t>
    </r>
  </si>
  <si>
    <t>ISO 
SIEH BLD</t>
  </si>
  <si>
    <r>
      <rPr>
        <b/>
        <sz val="11"/>
        <color theme="1"/>
        <rFont val="Calibri"/>
        <family val="2"/>
      </rPr>
      <t>ISO 27002</t>
    </r>
  </si>
  <si>
    <r>
      <rPr>
        <sz val="11"/>
        <color theme="1"/>
        <rFont val="Calibri"/>
        <family val="2"/>
      </rPr>
      <t>BLD KERN Kernprinzipien</t>
    </r>
  </si>
  <si>
    <r>
      <rPr>
        <sz val="11"/>
        <color theme="1"/>
        <rFont val="Calibri"/>
        <family val="2"/>
      </rPr>
      <t>05</t>
    </r>
  </si>
  <si>
    <r>
      <rPr>
        <sz val="11"/>
        <color theme="1"/>
        <rFont val="Calibri"/>
        <family val="2"/>
      </rPr>
      <t>05_Informationssicherheitspolitik</t>
    </r>
  </si>
  <si>
    <r>
      <rPr>
        <sz val="11"/>
        <color theme="1"/>
        <rFont val="Calibri"/>
        <family val="2"/>
      </rPr>
      <t>BLD APPDEV Leitlinie „Anschaffung, Entwurf, Entwicklung und Wartung von Informationssystemen“</t>
    </r>
  </si>
  <si>
    <r>
      <rPr>
        <sz val="11"/>
        <color theme="1"/>
        <rFont val="Calibri"/>
        <family val="2"/>
      </rPr>
      <t>14;10</t>
    </r>
  </si>
  <si>
    <r>
      <rPr>
        <sz val="11"/>
        <color theme="1"/>
        <rFont val="Calibri"/>
        <family val="2"/>
      </rPr>
      <t>06_Organisation der Informationssicherheit</t>
    </r>
  </si>
  <si>
    <r>
      <rPr>
        <sz val="11"/>
        <color theme="1"/>
        <rFont val="Calibri"/>
        <family val="2"/>
      </rPr>
      <t>BLD AUTH Authentisierung für die Applikation</t>
    </r>
  </si>
  <si>
    <r>
      <rPr>
        <sz val="11"/>
        <color theme="1"/>
        <rFont val="Calibri"/>
        <family val="2"/>
      </rPr>
      <t>09</t>
    </r>
  </si>
  <si>
    <r>
      <rPr>
        <sz val="11"/>
        <color theme="1"/>
        <rFont val="Calibri"/>
        <family val="2"/>
      </rPr>
      <t>07_Sicheres Personal</t>
    </r>
  </si>
  <si>
    <r>
      <rPr>
        <sz val="11"/>
        <color theme="1"/>
        <rFont val="Calibri"/>
        <family val="2"/>
      </rPr>
      <t>BLD BCM Kontinuitätsmanagement</t>
    </r>
  </si>
  <si>
    <r>
      <rPr>
        <sz val="11"/>
        <color theme="1"/>
        <rFont val="Calibri"/>
        <family val="2"/>
      </rPr>
      <t>17</t>
    </r>
  </si>
  <si>
    <r>
      <rPr>
        <sz val="11"/>
        <color theme="1"/>
        <rFont val="Calibri"/>
        <family val="2"/>
      </rPr>
      <t>08_Verwaltung der Betriebsmittel</t>
    </r>
  </si>
  <si>
    <r>
      <rPr>
        <sz val="11"/>
        <color theme="1"/>
        <rFont val="Calibri"/>
        <family val="2"/>
      </rPr>
      <t>BLD CLEAR Clean und Clear Desk</t>
    </r>
  </si>
  <si>
    <r>
      <rPr>
        <sz val="11"/>
        <color theme="1"/>
        <rFont val="Calibri"/>
        <family val="2"/>
      </rPr>
      <t>06,09,11</t>
    </r>
  </si>
  <si>
    <r>
      <rPr>
        <sz val="11"/>
        <color theme="1"/>
        <rFont val="Calibri"/>
        <family val="2"/>
      </rPr>
      <t xml:space="preserve">09_Zugriffssicherheit </t>
    </r>
  </si>
  <si>
    <r>
      <rPr>
        <sz val="11"/>
        <color theme="1"/>
        <rFont val="Calibri"/>
        <family val="2"/>
      </rPr>
      <t>BLD CLOUD Cloud</t>
    </r>
  </si>
  <si>
    <r>
      <rPr>
        <sz val="11"/>
        <color theme="1"/>
        <rFont val="Calibri"/>
        <family val="2"/>
      </rPr>
      <t>11,15</t>
    </r>
  </si>
  <si>
    <r>
      <rPr>
        <sz val="11"/>
        <color theme="1"/>
        <rFont val="Calibri"/>
        <family val="2"/>
      </rPr>
      <t>10_Kryptographie</t>
    </r>
  </si>
  <si>
    <r>
      <rPr>
        <sz val="11"/>
        <color theme="1"/>
        <rFont val="Calibri"/>
        <family val="2"/>
      </rPr>
      <t xml:space="preserve">BLD COMPLY Einhaltung </t>
    </r>
  </si>
  <si>
    <r>
      <rPr>
        <sz val="11"/>
        <color theme="1"/>
        <rFont val="Calibri"/>
        <family val="2"/>
      </rPr>
      <t>18</t>
    </r>
  </si>
  <si>
    <r>
      <rPr>
        <sz val="11"/>
        <color theme="1"/>
        <rFont val="Calibri"/>
        <family val="2"/>
      </rPr>
      <t>11_Physische und umgebungsbezogene Sicherheit</t>
    </r>
  </si>
  <si>
    <r>
      <rPr>
        <sz val="11"/>
        <color theme="1"/>
        <rFont val="Calibri"/>
        <family val="2"/>
      </rPr>
      <t xml:space="preserve">BLD CRYPT Verschlüsselung </t>
    </r>
  </si>
  <si>
    <r>
      <rPr>
        <sz val="11"/>
        <color theme="1"/>
        <rFont val="Calibri"/>
        <family val="2"/>
      </rPr>
      <t>10</t>
    </r>
  </si>
  <si>
    <r>
      <rPr>
        <sz val="11"/>
        <color theme="1"/>
        <rFont val="Calibri"/>
        <family val="2"/>
      </rPr>
      <t xml:space="preserve">12_Sicherstellung des Betriebsprozesses </t>
    </r>
  </si>
  <si>
    <r>
      <rPr>
        <sz val="11"/>
        <color theme="1"/>
        <rFont val="Calibri"/>
        <family val="2"/>
      </rPr>
      <t>BLD DATA (Datenklassifizierung)</t>
    </r>
  </si>
  <si>
    <r>
      <rPr>
        <sz val="11"/>
        <color theme="1"/>
        <rFont val="Calibri"/>
        <family val="2"/>
      </rPr>
      <t>06</t>
    </r>
  </si>
  <si>
    <r>
      <rPr>
        <sz val="11"/>
        <color theme="1"/>
        <rFont val="Calibri"/>
        <family val="2"/>
      </rPr>
      <t xml:space="preserve">13_Kommunikationssicherheit </t>
    </r>
  </si>
  <si>
    <r>
      <rPr>
        <sz val="11"/>
        <color theme="1"/>
        <rFont val="Calibri"/>
        <family val="2"/>
      </rPr>
      <t>BLD DATA SEC (Datensicherung)</t>
    </r>
  </si>
  <si>
    <r>
      <rPr>
        <sz val="11"/>
        <color theme="1"/>
        <rFont val="Calibri"/>
        <family val="2"/>
      </rPr>
      <t>08,10,11,18</t>
    </r>
  </si>
  <si>
    <r>
      <rPr>
        <sz val="11"/>
        <color theme="1"/>
        <rFont val="Calibri"/>
        <family val="2"/>
      </rPr>
      <t>14_Anschaffung, Entwicklung und Wartung von Systemen</t>
    </r>
  </si>
  <si>
    <r>
      <rPr>
        <sz val="11"/>
        <color theme="1"/>
        <rFont val="Calibri"/>
        <family val="2"/>
      </rPr>
      <t>BLD ERASE Löschung von Datenträgern</t>
    </r>
  </si>
  <si>
    <r>
      <rPr>
        <sz val="11"/>
        <color theme="1"/>
        <rFont val="Calibri"/>
        <family val="2"/>
      </rPr>
      <t>10,11</t>
    </r>
  </si>
  <si>
    <r>
      <rPr>
        <sz val="11"/>
        <color theme="1"/>
        <rFont val="Calibri"/>
        <family val="2"/>
      </rPr>
      <t xml:space="preserve">15_Lieferantenbeziehungen </t>
    </r>
  </si>
  <si>
    <r>
      <rPr>
        <sz val="11"/>
        <color theme="1"/>
        <rFont val="Calibri"/>
        <family val="2"/>
      </rPr>
      <t xml:space="preserve">BLD ETHICS Verhaltensregeln der Datenverwaltern </t>
    </r>
  </si>
  <si>
    <r>
      <rPr>
        <sz val="11"/>
        <color theme="1"/>
        <rFont val="Calibri"/>
        <family val="2"/>
      </rPr>
      <t>06,18</t>
    </r>
  </si>
  <si>
    <r>
      <rPr>
        <sz val="11"/>
        <color theme="1"/>
        <rFont val="Calibri"/>
        <family val="2"/>
      </rPr>
      <t>16_Management von Informationssicherheitsvorfällen</t>
    </r>
  </si>
  <si>
    <r>
      <rPr>
        <sz val="11"/>
        <color theme="1"/>
        <rFont val="Calibri"/>
        <family val="2"/>
      </rPr>
      <t>BLD HR Personalbezogene Aspekte der Informationssicherheit</t>
    </r>
  </si>
  <si>
    <r>
      <rPr>
        <sz val="11"/>
        <color theme="1"/>
        <rFont val="Calibri"/>
        <family val="2"/>
      </rPr>
      <t xml:space="preserve">17_Informationssicherheitsaspekte des Business Continuity Managements </t>
    </r>
  </si>
  <si>
    <r>
      <rPr>
        <sz val="11"/>
        <color theme="1"/>
        <rFont val="Calibri"/>
        <family val="2"/>
      </rPr>
      <t>BLD INCIDENT Vorfallmanagement</t>
    </r>
  </si>
  <si>
    <r>
      <rPr>
        <sz val="11"/>
        <color theme="1"/>
        <rFont val="Calibri"/>
        <family val="2"/>
      </rPr>
      <t>16</t>
    </r>
  </si>
  <si>
    <r>
      <rPr>
        <sz val="11"/>
        <color theme="1"/>
        <rFont val="Calibri"/>
        <family val="2"/>
      </rPr>
      <t>18_Einhaltung</t>
    </r>
  </si>
  <si>
    <r>
      <rPr>
        <sz val="11"/>
        <color theme="1"/>
        <rFont val="Calibri"/>
        <family val="2"/>
      </rPr>
      <t>BLD LOG Log-Management</t>
    </r>
  </si>
  <si>
    <r>
      <rPr>
        <sz val="11"/>
        <color theme="1"/>
        <rFont val="Calibri"/>
        <family val="2"/>
      </rPr>
      <t>14,16,18</t>
    </r>
  </si>
  <si>
    <r>
      <rPr>
        <sz val="11"/>
        <color theme="1"/>
        <rFont val="Calibri"/>
        <family val="2"/>
      </rPr>
      <t>BLD MOBILE  Mobile Geräte</t>
    </r>
  </si>
  <si>
    <r>
      <rPr>
        <sz val="11"/>
        <color theme="1"/>
        <rFont val="Calibri"/>
        <family val="2"/>
      </rPr>
      <t>07,10,13</t>
    </r>
  </si>
  <si>
    <r>
      <rPr>
        <sz val="11"/>
        <color theme="1"/>
        <rFont val="Calibri"/>
        <family val="2"/>
      </rPr>
      <t>BLD ONLINE E-Mail, Online-Kommunikation und Internetnutzung</t>
    </r>
  </si>
  <si>
    <r>
      <rPr>
        <sz val="11"/>
        <color theme="1"/>
        <rFont val="Calibri"/>
        <family val="2"/>
      </rPr>
      <t>07,09,13</t>
    </r>
  </si>
  <si>
    <r>
      <rPr>
        <sz val="11"/>
        <color theme="1"/>
        <rFont val="Calibri"/>
        <family val="2"/>
      </rPr>
      <t>BLD OUTS Outsourcing an Dritte</t>
    </r>
  </si>
  <si>
    <r>
      <rPr>
        <sz val="11"/>
        <color theme="1"/>
        <rFont val="Calibri"/>
        <family val="2"/>
      </rPr>
      <t>15</t>
    </r>
  </si>
  <si>
    <r>
      <rPr>
        <sz val="11"/>
        <color theme="1"/>
        <rFont val="Calibri"/>
        <family val="2"/>
      </rPr>
      <t xml:space="preserve">BLD PHYS Physische Zugriffssicherheit </t>
    </r>
  </si>
  <si>
    <r>
      <rPr>
        <sz val="11"/>
        <color theme="1"/>
        <rFont val="Calibri"/>
        <family val="2"/>
      </rPr>
      <t>11</t>
    </r>
  </si>
  <si>
    <r>
      <rPr>
        <sz val="11"/>
        <color theme="1"/>
        <rFont val="Calibri"/>
        <family val="2"/>
      </rPr>
      <t>BLD PORTAL Zugriffskontrolle zu den Portalen</t>
    </r>
  </si>
  <si>
    <r>
      <rPr>
        <sz val="11"/>
        <color theme="1"/>
        <rFont val="Calibri"/>
        <family val="2"/>
      </rPr>
      <t>BLD KSZ Zutritt zum Extranet der sozialen Sicherheit</t>
    </r>
  </si>
  <si>
    <r>
      <rPr>
        <sz val="11"/>
        <color theme="1"/>
        <rFont val="Calibri"/>
        <family val="2"/>
      </rPr>
      <t>09,10,13</t>
    </r>
  </si>
  <si>
    <r>
      <rPr>
        <sz val="11"/>
        <color theme="1"/>
        <rFont val="Calibri"/>
        <family val="2"/>
      </rPr>
      <t>BLD PRIVACY Verarbeitung personenbezogener Daten</t>
    </r>
  </si>
  <si>
    <r>
      <rPr>
        <sz val="11"/>
        <color theme="1"/>
        <rFont val="Calibri"/>
        <family val="2"/>
      </rPr>
      <t>BLD RISK Risikobewertung</t>
    </r>
  </si>
  <si>
    <r>
      <rPr>
        <sz val="11"/>
        <color theme="1"/>
        <rFont val="Calibri"/>
        <family val="2"/>
      </rPr>
      <t>05,18</t>
    </r>
  </si>
  <si>
    <r>
      <rPr>
        <sz val="11"/>
        <color theme="1"/>
        <rFont val="Calibri"/>
        <family val="2"/>
      </rPr>
      <t>BLD TELE Sichere Telearbeit</t>
    </r>
  </si>
  <si>
    <r>
      <rPr>
        <sz val="11"/>
        <color theme="1"/>
        <rFont val="Calibri"/>
        <family val="2"/>
      </rPr>
      <t>BLD WIRELESS Drahtlose Netzwerke</t>
    </r>
  </si>
  <si>
    <r>
      <rPr>
        <sz val="11"/>
        <color theme="1"/>
        <rFont val="Calibri"/>
        <family val="2"/>
      </rPr>
      <t>06,09,11,13</t>
    </r>
  </si>
  <si>
    <r>
      <rPr>
        <b/>
        <sz val="10"/>
        <color theme="1"/>
        <rFont val="Calibri"/>
        <family val="2"/>
      </rPr>
      <t>Informationssicherheitspolitik und Kernprinzipien</t>
    </r>
  </si>
  <si>
    <r>
      <rPr>
        <b/>
        <sz val="10"/>
        <color theme="1"/>
        <rFont val="Calibri"/>
        <family val="2"/>
      </rPr>
      <t>Sicherheitsplan und Risikomanagement</t>
    </r>
  </si>
  <si>
    <r>
      <rPr>
        <b/>
        <sz val="10"/>
        <color theme="1"/>
        <rFont val="Calibri"/>
        <family val="2"/>
      </rPr>
      <t>Organisation der Informationssicherheit</t>
    </r>
  </si>
  <si>
    <r>
      <rPr>
        <b/>
        <sz val="10"/>
        <color theme="1"/>
        <rFont val="Calibri"/>
        <family val="2"/>
      </rPr>
      <t xml:space="preserve">Mitarbeiterbezogene Sicherheit </t>
    </r>
  </si>
  <si>
    <r>
      <rPr>
        <b/>
        <sz val="10"/>
        <color theme="1"/>
        <rFont val="Calibri"/>
        <family val="2"/>
      </rPr>
      <t>Physische und umgebungsbezogene Sicherheit</t>
    </r>
  </si>
  <si>
    <r>
      <rPr>
        <b/>
        <sz val="10"/>
        <color theme="1"/>
        <rFont val="Calibri"/>
        <family val="2"/>
      </rPr>
      <t xml:space="preserve">Logischer Zugangsschutz zu Informationssystemen </t>
    </r>
  </si>
  <si>
    <r>
      <rPr>
        <b/>
        <sz val="10"/>
        <color theme="1"/>
        <rFont val="Calibri"/>
        <family val="2"/>
      </rPr>
      <t>Verwaltung der Betriebsmittel, die bei der Datenverarbeitung verwendet werden</t>
    </r>
  </si>
  <si>
    <r>
      <rPr>
        <b/>
        <sz val="10"/>
        <color theme="1"/>
        <rFont val="Calibri"/>
        <family val="2"/>
      </rPr>
      <t>Mobile Geräte und Speichermedien</t>
    </r>
  </si>
  <si>
    <t xml:space="preserve">Anschaffung, Entwurf, Entwicklung und Wartung von ICT-Informationssystemen (Anwendungen) </t>
  </si>
  <si>
    <r>
      <rPr>
        <b/>
        <sz val="10"/>
        <color theme="1"/>
        <rFont val="Calibri"/>
        <family val="2"/>
      </rPr>
      <t>Projekt- oder Programmmanagement</t>
    </r>
  </si>
  <si>
    <r>
      <rPr>
        <b/>
        <sz val="10"/>
        <color theme="1"/>
        <rFont val="Calibri"/>
        <family val="2"/>
      </rPr>
      <t xml:space="preserve"> </t>
    </r>
  </si>
  <si>
    <r>
      <rPr>
        <b/>
        <sz val="10"/>
        <color theme="1"/>
        <rFont val="Calibri"/>
        <family val="2"/>
      </rPr>
      <t>Design, Implementation und Testing</t>
    </r>
  </si>
  <si>
    <r>
      <rPr>
        <b/>
        <sz val="10"/>
        <color theme="1"/>
        <rFont val="Calibri"/>
        <family val="2"/>
      </rPr>
      <t>Übergang und ICT-Unterstützung</t>
    </r>
  </si>
  <si>
    <t>(ICT-spezifische Dienste / Systeme - Techniken)</t>
  </si>
  <si>
    <r>
      <rPr>
        <b/>
        <sz val="10"/>
        <color theme="1"/>
        <rFont val="Calibri"/>
        <family val="2"/>
      </rPr>
      <t>Telearbeit und Online-Zugriff von außen</t>
    </r>
  </si>
  <si>
    <r>
      <rPr>
        <b/>
        <sz val="10"/>
        <color theme="1"/>
        <rFont val="Calibri"/>
        <family val="2"/>
      </rPr>
      <t>Lieferantenbeziehungen und Zusammenarbeit mit Dritten</t>
    </r>
  </si>
  <si>
    <r>
      <rPr>
        <b/>
        <sz val="10"/>
        <color theme="1"/>
        <rFont val="Calibri"/>
        <family val="2"/>
      </rPr>
      <t>Einhaltung</t>
    </r>
  </si>
  <si>
    <t>¹ Instuctions digital signature :
• save the file on your desktop
• close the file and open the saved file
• right click on the X
• sign
• type your name
• click on ´change` (near signing as)
• select the certificate ´signature - Issuer: Citizen CA`
• click on OK
• sign
• enter your eID code
• ok
• send the copy of the document to security@ksz-bcss.fgov.be (not from Excel, the signature will disappear)</t>
  </si>
  <si>
    <t xml:space="preserve">Verfügt die Einrichtung über ein formales, aktualisiertes und validiertes Log-Management-Verfahren für die Privacy Logs, Sicherheitslogs, technischen Logdateien? 
(Planung, Ausführung, Prüfung und Anpassung) </t>
  </si>
  <si>
    <t>Fragebogen zur evaluation der mindestsicherheitsnormen 2023 :
kontrollliertes jahr 2022</t>
  </si>
  <si>
    <t>Fragebogen zur Evaluation der Mindestsicherheitsnormen 2023 :
kontrollliertes Jahr 2022</t>
  </si>
  <si>
    <r>
      <rPr>
        <b/>
        <sz val="14"/>
        <color theme="1"/>
        <rFont val="Calibri"/>
        <family val="2"/>
      </rPr>
      <t xml:space="preserve">Praktisch
</t>
    </r>
    <r>
      <rPr>
        <sz val="11"/>
        <color theme="1"/>
        <rFont val="Calibri"/>
        <family val="2"/>
      </rPr>
      <t xml:space="preserve">Sie finden den Fragebogen im Excel-Blatt „Fragebogen“. Dieser Fragebogen bezieht sich auf die geltenden Mindestnormen. 
1. Füllen Sie den Fragebogen aus.
2. Lassen Sie den Excel-Fragebogen mit den Antworten vom Verantwortlichen für die tägliche Verwaltung digital unterschreiben (die Anweisungen zur digitalen Signatur finden Sie unten auf der Seite des Fragebogens).
3. Senden Sie den unterschriebenen Excel-Fragebogen digital an den Informationssicherheitsdienst der Kreuzungsbank für soziale Sicherheit (security@ksz-bcss.fgov.be) </t>
    </r>
    <r>
      <rPr>
        <b/>
        <sz val="11"/>
        <color theme="1"/>
        <rFont val="Calibri"/>
        <family val="2"/>
      </rPr>
      <t xml:space="preserve">bis spätestens 31, Mai 2023,
</t>
    </r>
    <r>
      <rPr>
        <i/>
        <sz val="9"/>
        <color theme="1"/>
        <rFont val="Calibri"/>
        <family val="2"/>
      </rPr>
      <t xml:space="preserve">Wenn Sie den Excel-Fragebogen nicht elektronisch unterschreiben können, können Sie auch ein signiertes PDF versenden (elektronisch oder drucken Sie den Fragebogen, unterschreiben Sie den Fragebogen manuell, scannen Sie den Fragebogen und senden Sie den PDF-Fragebogen an security@ksz-bcss.fgov.be)
</t>
    </r>
    <r>
      <rPr>
        <b/>
        <i/>
        <sz val="9"/>
        <color theme="1"/>
        <rFont val="Calibri"/>
        <family val="2"/>
      </rPr>
      <t>Achtung</t>
    </r>
    <r>
      <rPr>
        <i/>
        <sz val="9"/>
        <color theme="1"/>
        <rFont val="Calibri"/>
        <family val="2"/>
      </rPr>
      <t xml:space="preserve"> : Der originale Excel-Fragebogen mit den Antworten sollte immer mitgeschickt werden, damit die Antworten im Endbericht verarbeitet werden können.</t>
    </r>
    <r>
      <rPr>
        <sz val="11"/>
        <color theme="1"/>
        <rFont val="Calibri"/>
        <family val="2"/>
      </rPr>
      <t xml:space="preserve">
4. Sie erhalten eine Empfangsbestätigung.
</t>
    </r>
  </si>
  <si>
    <r>
      <t>Wir bitten Sie, den ausgefüllten Fragebogen bis spätestens</t>
    </r>
    <r>
      <rPr>
        <b/>
        <sz val="11"/>
        <color theme="1"/>
        <rFont val="Calibri"/>
        <family val="2"/>
        <scheme val="minor"/>
      </rPr>
      <t xml:space="preserve"> 31 Mai 2023</t>
    </r>
    <r>
      <rPr>
        <sz val="11"/>
        <color theme="1"/>
        <rFont val="Calibri"/>
        <family val="2"/>
        <scheme val="minor"/>
      </rPr>
      <t xml:space="preserve"> in digitaler Form an den Informationssicherheitsdienst der Kreuzungsbank der Sozialen Sicherheit zurückzusenden (security@ksz-bcss.fgov.be)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</si>
</sst>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Calibri"/>
      <family val="2"/>
      <scheme val="minor"/>
    </font>
    <font>
      <sz val="10"/>
      <color theme="1"/>
      <name val="Calibri"/>
      <family val="2"/>
      <scheme val="minor"/>
    </font>
    <font>
      <b/>
      <sz val="18"/>
      <color theme="1"/>
      <name val="Calibri"/>
      <family val="2"/>
      <scheme val="minor"/>
    </font>
    <font>
      <b/>
      <sz val="11"/>
      <color theme="1"/>
      <name val="Calibri"/>
      <family val="2"/>
      <scheme val="minor"/>
    </font>
    <font>
      <b/>
      <sz val="14"/>
      <color theme="1"/>
      <name val="Calibri"/>
      <family val="2"/>
      <scheme val="minor"/>
    </font>
    <font>
      <b/>
      <sz val="10"/>
      <color theme="1"/>
      <name val="Calibri"/>
      <family val="2"/>
      <scheme val="minor"/>
    </font>
    <font>
      <b/>
      <sz val="10"/>
      <color theme="1"/>
      <name val="Calibri"/>
      <family val="2"/>
    </font>
    <font>
      <b/>
      <sz val="10"/>
      <name val="Calibri"/>
      <family val="2"/>
      <scheme val="minor"/>
    </font>
    <font>
      <sz val="10"/>
      <name val="Calibri"/>
      <family val="2"/>
      <scheme val="minor"/>
    </font>
    <font>
      <u/>
      <sz val="11"/>
      <color theme="10"/>
      <name val="Calibri"/>
      <family val="2"/>
      <scheme val="minor"/>
    </font>
    <font>
      <strike/>
      <sz val="11"/>
      <color theme="1"/>
      <name val="Calibri"/>
      <family val="2"/>
      <scheme val="minor"/>
    </font>
    <font>
      <sz val="11"/>
      <name val="Calibri"/>
      <family val="2"/>
      <scheme val="minor"/>
    </font>
    <font>
      <sz val="8"/>
      <color theme="1"/>
      <name val="Calibri"/>
      <family val="2"/>
      <scheme val="minor"/>
    </font>
    <font>
      <sz val="8"/>
      <color theme="1"/>
      <name val="Calibri"/>
      <family val="2"/>
    </font>
    <font>
      <sz val="12"/>
      <color theme="1"/>
      <name val="Calibri"/>
      <family val="2"/>
      <scheme val="minor"/>
    </font>
    <font>
      <b/>
      <sz val="12"/>
      <color theme="1"/>
      <name val="Calibri"/>
      <family val="2"/>
      <scheme val="minor"/>
    </font>
    <font>
      <b/>
      <sz val="12"/>
      <name val="Calibri"/>
      <family val="2"/>
      <scheme val="minor"/>
    </font>
    <font>
      <sz val="10"/>
      <name val="Calibri"/>
      <family val="2"/>
    </font>
    <font>
      <u/>
      <sz val="10"/>
      <color theme="10"/>
      <name val="Calibri"/>
      <family val="2"/>
      <scheme val="minor"/>
    </font>
    <font>
      <i/>
      <sz val="10"/>
      <color theme="0" tint="-0.499984740745262"/>
      <name val="Calibri"/>
      <family val="2"/>
      <scheme val="minor"/>
    </font>
    <font>
      <b/>
      <sz val="18"/>
      <color theme="1"/>
      <name val="Calibri"/>
      <family val="2"/>
    </font>
    <font>
      <b/>
      <sz val="14"/>
      <name val="Calibri"/>
      <family val="2"/>
    </font>
    <font>
      <sz val="11"/>
      <color theme="1"/>
      <name val="Calibri"/>
      <family val="2"/>
    </font>
    <font>
      <b/>
      <sz val="14"/>
      <color theme="1"/>
      <name val="Calibri"/>
      <family val="2"/>
    </font>
    <font>
      <b/>
      <sz val="11"/>
      <color theme="1"/>
      <name val="Calibri"/>
      <family val="2"/>
    </font>
    <font>
      <i/>
      <sz val="9"/>
      <color theme="1"/>
      <name val="Calibri"/>
      <family val="2"/>
    </font>
    <font>
      <b/>
      <i/>
      <sz val="9"/>
      <color theme="1"/>
      <name val="Calibri"/>
      <family val="2"/>
    </font>
    <font>
      <sz val="14"/>
      <color theme="1"/>
      <name val="Calibri"/>
      <family val="2"/>
      <scheme val="minor"/>
    </font>
    <font>
      <sz val="11"/>
      <color rgb="FF000000"/>
      <name val="Calibri"/>
      <family val="2"/>
      <scheme val="minor"/>
    </font>
    <font>
      <sz val="10"/>
      <color theme="1"/>
      <name val="Calibri"/>
      <family val="2"/>
    </font>
    <font>
      <sz val="10"/>
      <color rgb="FF000000"/>
      <name val="Calibri"/>
      <family val="2"/>
      <scheme val="minor"/>
    </font>
  </fonts>
  <fills count="5">
    <fill>
      <patternFill patternType="none"/>
    </fill>
    <fill>
      <patternFill patternType="gray125"/>
    </fill>
    <fill>
      <patternFill patternType="solid">
        <fgColor theme="7" tint="0.79998168889431442"/>
        <bgColor indexed="64"/>
      </patternFill>
    </fill>
    <fill>
      <patternFill patternType="solid">
        <fgColor theme="7"/>
        <bgColor indexed="64"/>
      </patternFill>
    </fill>
    <fill>
      <patternFill patternType="solid">
        <fgColor theme="6" tint="0.79998168889431442"/>
        <bgColor indexed="64"/>
      </patternFill>
    </fill>
  </fills>
  <borders count="36">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rgb="FF000000"/>
      </left>
      <right style="medium">
        <color indexed="64"/>
      </right>
      <top style="medium">
        <color rgb="FF000000"/>
      </top>
      <bottom style="medium">
        <color rgb="FF000000"/>
      </bottom>
      <diagonal/>
    </border>
    <border>
      <left style="medium">
        <color rgb="FF000000"/>
      </left>
      <right style="medium">
        <color indexed="64"/>
      </right>
      <top/>
      <bottom style="medium">
        <color rgb="FF000000"/>
      </bottom>
      <diagonal/>
    </border>
    <border>
      <left style="medium">
        <color rgb="FF000000"/>
      </left>
      <right style="medium">
        <color indexed="64"/>
      </right>
      <top style="medium">
        <color rgb="FF000000"/>
      </top>
      <bottom/>
      <diagonal/>
    </border>
    <border>
      <left style="medium">
        <color rgb="FF000000"/>
      </left>
      <right style="medium">
        <color indexed="64"/>
      </right>
      <top style="medium">
        <color indexed="64"/>
      </top>
      <bottom style="medium">
        <color rgb="FF000000"/>
      </bottom>
      <diagonal/>
    </border>
    <border>
      <left style="medium">
        <color rgb="FF000000"/>
      </left>
      <right/>
      <top/>
      <bottom style="medium">
        <color rgb="FF000000"/>
      </bottom>
      <diagonal/>
    </border>
    <border>
      <left/>
      <right/>
      <top style="medium">
        <color rgb="FF000000"/>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0" fontId="9" fillId="0" borderId="0" applyNumberFormat="0" applyFill="0" applyBorder="0" applyAlignment="0" applyProtection="0"/>
  </cellStyleXfs>
  <cellXfs count="139">
    <xf numFmtId="0" fontId="0" fillId="0" borderId="0" xfId="0"/>
    <xf numFmtId="0" fontId="1" fillId="0" borderId="0" xfId="0" applyFont="1" applyFill="1" applyBorder="1" applyAlignment="1">
      <alignment horizontal="left" vertical="top"/>
    </xf>
    <xf numFmtId="0" fontId="1" fillId="0" borderId="0" xfId="0" applyFont="1" applyFill="1" applyBorder="1" applyAlignment="1">
      <alignment horizontal="left" vertical="top" wrapText="1"/>
    </xf>
    <xf numFmtId="0" fontId="0" fillId="0" borderId="0" xfId="0" applyAlignment="1">
      <alignment wrapText="1"/>
    </xf>
    <xf numFmtId="0" fontId="0" fillId="0" borderId="0" xfId="0" applyAlignment="1">
      <alignment horizontal="left" vertical="top" wrapText="1"/>
    </xf>
    <xf numFmtId="0" fontId="5" fillId="0" borderId="0" xfId="0" applyFont="1" applyFill="1" applyBorder="1" applyAlignment="1">
      <alignment horizontal="center" vertical="center"/>
    </xf>
    <xf numFmtId="0" fontId="3" fillId="4" borderId="3" xfId="0" applyFont="1" applyFill="1" applyBorder="1" applyAlignment="1">
      <alignment vertical="top" wrapText="1"/>
    </xf>
    <xf numFmtId="0" fontId="3" fillId="0" borderId="4" xfId="0" applyFont="1" applyFill="1" applyBorder="1" applyAlignment="1">
      <alignment vertical="top" wrapText="1"/>
    </xf>
    <xf numFmtId="0" fontId="3" fillId="4" borderId="5" xfId="0" applyFont="1" applyFill="1" applyBorder="1" applyAlignment="1">
      <alignment vertical="top" wrapText="1"/>
    </xf>
    <xf numFmtId="0" fontId="0" fillId="0" borderId="6" xfId="0" applyBorder="1" applyAlignment="1">
      <alignment horizontal="justify" vertical="top"/>
    </xf>
    <xf numFmtId="0" fontId="0" fillId="0" borderId="6" xfId="0" quotePrefix="1" applyBorder="1" applyAlignment="1">
      <alignment horizontal="justify" vertical="top"/>
    </xf>
    <xf numFmtId="0" fontId="0" fillId="0" borderId="4" xfId="0" quotePrefix="1" applyBorder="1" applyAlignment="1">
      <alignment horizontal="justify" vertical="top"/>
    </xf>
    <xf numFmtId="0" fontId="0" fillId="0" borderId="7" xfId="0" applyBorder="1" applyAlignment="1">
      <alignment horizontal="justify" vertical="top"/>
    </xf>
    <xf numFmtId="0" fontId="0" fillId="0" borderId="4" xfId="0" applyBorder="1" applyAlignment="1">
      <alignment horizontal="justify" vertical="top"/>
    </xf>
    <xf numFmtId="0" fontId="0" fillId="0" borderId="7" xfId="0" applyBorder="1" applyAlignment="1">
      <alignment horizontal="justify" vertical="top" wrapText="1"/>
    </xf>
    <xf numFmtId="0" fontId="0" fillId="0" borderId="7" xfId="0" applyFill="1" applyBorder="1" applyAlignment="1">
      <alignment horizontal="justify" vertical="top"/>
    </xf>
    <xf numFmtId="0" fontId="0" fillId="0" borderId="8" xfId="0" applyBorder="1" applyAlignment="1">
      <alignment horizontal="justify" vertical="top"/>
    </xf>
    <xf numFmtId="0" fontId="0" fillId="0" borderId="8" xfId="0" quotePrefix="1" applyBorder="1" applyAlignment="1">
      <alignment horizontal="justify" vertical="top"/>
    </xf>
    <xf numFmtId="0" fontId="0" fillId="0" borderId="9" xfId="0" applyBorder="1" applyAlignment="1">
      <alignment horizontal="justify" vertical="top"/>
    </xf>
    <xf numFmtId="0" fontId="6" fillId="0" borderId="15" xfId="0" applyFont="1" applyFill="1" applyBorder="1" applyAlignment="1">
      <alignment horizontal="left" vertical="top" wrapText="1"/>
    </xf>
    <xf numFmtId="0" fontId="6" fillId="0" borderId="0" xfId="0" applyFont="1" applyFill="1" applyBorder="1" applyAlignment="1">
      <alignment horizontal="left" vertical="top" wrapText="1"/>
    </xf>
    <xf numFmtId="0" fontId="0" fillId="0" borderId="0" xfId="0" applyFill="1"/>
    <xf numFmtId="0" fontId="6" fillId="0" borderId="10" xfId="0" applyFont="1" applyFill="1" applyBorder="1" applyAlignment="1">
      <alignment horizontal="left" vertical="top" wrapText="1"/>
    </xf>
    <xf numFmtId="0" fontId="6" fillId="0" borderId="11" xfId="0" applyFont="1" applyFill="1" applyBorder="1" applyAlignment="1">
      <alignment horizontal="left" vertical="top" wrapText="1"/>
    </xf>
    <xf numFmtId="0" fontId="6" fillId="0" borderId="12" xfId="0" applyFont="1" applyFill="1" applyBorder="1" applyAlignment="1">
      <alignment horizontal="left" vertical="top" wrapText="1"/>
    </xf>
    <xf numFmtId="0" fontId="6" fillId="0" borderId="13" xfId="0" applyFont="1" applyFill="1" applyBorder="1" applyAlignment="1">
      <alignment horizontal="left" vertical="top" wrapText="1"/>
    </xf>
    <xf numFmtId="0" fontId="6" fillId="0" borderId="14" xfId="0" applyFont="1" applyFill="1" applyBorder="1" applyAlignment="1">
      <alignment horizontal="left" vertical="top" wrapText="1"/>
    </xf>
    <xf numFmtId="0" fontId="6" fillId="0" borderId="1" xfId="0" applyFont="1" applyFill="1" applyBorder="1" applyAlignment="1">
      <alignment horizontal="left" vertical="top" wrapText="1"/>
    </xf>
    <xf numFmtId="0" fontId="1" fillId="0" borderId="0" xfId="0" applyFont="1" applyFill="1" applyBorder="1" applyAlignment="1">
      <alignment horizontal="left" vertical="center"/>
    </xf>
    <xf numFmtId="0" fontId="5" fillId="0" borderId="17" xfId="0" applyFont="1" applyFill="1" applyBorder="1" applyAlignment="1">
      <alignment horizontal="center" vertical="center" wrapText="1"/>
    </xf>
    <xf numFmtId="0" fontId="8" fillId="0" borderId="17" xfId="0" applyFont="1" applyFill="1" applyBorder="1" applyAlignment="1">
      <alignment horizontal="left" vertical="top" wrapText="1"/>
    </xf>
    <xf numFmtId="0" fontId="8" fillId="0" borderId="17" xfId="0" applyFont="1" applyFill="1" applyBorder="1" applyAlignment="1">
      <alignment horizontal="right" vertical="top" wrapText="1"/>
    </xf>
    <xf numFmtId="0" fontId="1" fillId="0" borderId="17" xfId="0" applyFont="1" applyFill="1" applyBorder="1" applyAlignment="1">
      <alignment horizontal="left" vertical="top"/>
    </xf>
    <xf numFmtId="0" fontId="8" fillId="0" borderId="17" xfId="0" applyFont="1" applyFill="1" applyBorder="1" applyAlignment="1">
      <alignment horizontal="right" vertical="top"/>
    </xf>
    <xf numFmtId="0" fontId="1" fillId="0" borderId="17" xfId="0" applyFont="1" applyFill="1" applyBorder="1" applyAlignment="1">
      <alignment horizontal="left" vertical="center"/>
    </xf>
    <xf numFmtId="0" fontId="1" fillId="0" borderId="17" xfId="0" applyFont="1" applyFill="1" applyBorder="1" applyAlignment="1">
      <alignment horizontal="center" vertical="top" wrapText="1"/>
    </xf>
    <xf numFmtId="0" fontId="1" fillId="0" borderId="0" xfId="0" applyFont="1" applyAlignment="1">
      <alignment horizontal="center" wrapText="1"/>
    </xf>
    <xf numFmtId="0" fontId="1" fillId="0" borderId="0" xfId="0" applyFont="1" applyFill="1" applyBorder="1" applyAlignment="1">
      <alignment horizontal="center" vertical="top" wrapText="1"/>
    </xf>
    <xf numFmtId="0" fontId="1" fillId="0" borderId="17" xfId="0" applyFont="1" applyFill="1" applyBorder="1" applyAlignment="1">
      <alignment horizontal="center" vertical="center" wrapText="1"/>
    </xf>
    <xf numFmtId="0" fontId="1" fillId="0" borderId="17" xfId="0" applyFont="1" applyBorder="1" applyAlignment="1">
      <alignment horizontal="center" wrapText="1"/>
    </xf>
    <xf numFmtId="0" fontId="5" fillId="0" borderId="17" xfId="0" applyFont="1" applyFill="1" applyBorder="1" applyAlignment="1">
      <alignment horizontal="center" vertical="center" textRotation="90"/>
    </xf>
    <xf numFmtId="0" fontId="10" fillId="0" borderId="0" xfId="0" applyFont="1"/>
    <xf numFmtId="0" fontId="0" fillId="0" borderId="0" xfId="0" applyAlignment="1">
      <alignment horizontal="left" vertical="top"/>
    </xf>
    <xf numFmtId="0" fontId="2" fillId="0" borderId="0" xfId="0" applyFont="1" applyBorder="1" applyAlignment="1">
      <alignment horizontal="center" vertical="center" wrapText="1"/>
    </xf>
    <xf numFmtId="0" fontId="11" fillId="0" borderId="0" xfId="0" applyFont="1" applyAlignment="1">
      <alignment horizontal="left" vertical="top" wrapText="1"/>
    </xf>
    <xf numFmtId="0" fontId="1" fillId="0" borderId="18" xfId="0" applyFont="1" applyFill="1" applyBorder="1" applyAlignment="1">
      <alignment horizontal="left" vertical="top"/>
    </xf>
    <xf numFmtId="0" fontId="1" fillId="0" borderId="20" xfId="0" applyFont="1" applyFill="1" applyBorder="1" applyAlignment="1">
      <alignment horizontal="left" vertical="top"/>
    </xf>
    <xf numFmtId="0" fontId="1" fillId="0" borderId="23" xfId="0" applyFont="1" applyFill="1" applyBorder="1" applyAlignment="1">
      <alignment horizontal="left" vertical="top"/>
    </xf>
    <xf numFmtId="0" fontId="1" fillId="0" borderId="17" xfId="0" applyFont="1" applyFill="1" applyBorder="1" applyAlignment="1">
      <alignment horizontal="right" vertical="top"/>
    </xf>
    <xf numFmtId="0" fontId="17" fillId="0" borderId="0" xfId="0" applyFont="1" applyFill="1" applyBorder="1" applyAlignment="1">
      <alignment horizontal="left" vertical="top" wrapText="1"/>
    </xf>
    <xf numFmtId="0" fontId="8" fillId="0" borderId="0" xfId="0" applyFont="1" applyFill="1" applyBorder="1" applyAlignment="1">
      <alignment horizontal="center" vertical="top"/>
    </xf>
    <xf numFmtId="0" fontId="1" fillId="0" borderId="0" xfId="0" applyFont="1" applyAlignment="1">
      <alignment horizontal="left" vertical="top"/>
    </xf>
    <xf numFmtId="0" fontId="1" fillId="0" borderId="0" xfId="0" applyFont="1" applyAlignment="1">
      <alignment horizontal="center" vertical="top"/>
    </xf>
    <xf numFmtId="0" fontId="18" fillId="0" borderId="0" xfId="1" applyFont="1" applyAlignment="1">
      <alignment horizontal="left" vertical="top"/>
    </xf>
    <xf numFmtId="14" fontId="19" fillId="0" borderId="1" xfId="0" applyNumberFormat="1" applyFont="1" applyFill="1" applyBorder="1" applyAlignment="1">
      <alignment horizontal="left" vertical="top"/>
    </xf>
    <xf numFmtId="0" fontId="19" fillId="0" borderId="1" xfId="0" applyFont="1" applyBorder="1" applyAlignment="1">
      <alignment horizontal="left" vertical="top"/>
    </xf>
    <xf numFmtId="0" fontId="3" fillId="0" borderId="0" xfId="0" applyFont="1"/>
    <xf numFmtId="0" fontId="3" fillId="0" borderId="0" xfId="0" applyFont="1" applyAlignment="1">
      <alignment horizontal="left" vertical="top" wrapText="1"/>
    </xf>
    <xf numFmtId="0" fontId="8" fillId="0" borderId="0" xfId="0" applyFont="1" applyFill="1" applyBorder="1" applyAlignment="1">
      <alignment horizontal="left" vertical="top"/>
    </xf>
    <xf numFmtId="0" fontId="7" fillId="3" borderId="17" xfId="0" applyFont="1" applyFill="1" applyBorder="1" applyAlignment="1">
      <alignment horizontal="center" vertical="center" wrapText="1"/>
    </xf>
    <xf numFmtId="0" fontId="0" fillId="0" borderId="0" xfId="0" applyAlignment="1">
      <alignment horizontal="center" vertical="center"/>
    </xf>
    <xf numFmtId="0" fontId="1" fillId="0" borderId="17" xfId="0" applyFont="1" applyBorder="1" applyAlignment="1">
      <alignment horizontal="center" vertical="top" wrapText="1"/>
    </xf>
    <xf numFmtId="0" fontId="8" fillId="0" borderId="17" xfId="0" applyFont="1" applyBorder="1" applyAlignment="1">
      <alignment horizontal="center" vertical="top" wrapText="1"/>
    </xf>
    <xf numFmtId="0" fontId="5" fillId="0" borderId="5" xfId="0" applyFont="1" applyFill="1" applyBorder="1" applyAlignment="1">
      <alignment horizontal="center" vertical="center"/>
    </xf>
    <xf numFmtId="0" fontId="1" fillId="0" borderId="5" xfId="0" applyFont="1" applyFill="1" applyBorder="1" applyAlignment="1">
      <alignment horizontal="left" vertical="center"/>
    </xf>
    <xf numFmtId="0" fontId="1" fillId="0" borderId="5" xfId="0" applyFont="1" applyFill="1" applyBorder="1" applyAlignment="1">
      <alignment horizontal="left" vertical="top"/>
    </xf>
    <xf numFmtId="0" fontId="7" fillId="0" borderId="27" xfId="0" applyFont="1" applyFill="1" applyBorder="1" applyAlignment="1">
      <alignment horizontal="center" vertical="top" wrapText="1"/>
    </xf>
    <xf numFmtId="0" fontId="8" fillId="0" borderId="27" xfId="0" applyFont="1" applyFill="1" applyBorder="1" applyAlignment="1">
      <alignment horizontal="center" vertical="top" wrapText="1"/>
    </xf>
    <xf numFmtId="0" fontId="8" fillId="0" borderId="28" xfId="0" applyFont="1" applyFill="1" applyBorder="1" applyAlignment="1">
      <alignment horizontal="center" vertical="top" wrapText="1"/>
    </xf>
    <xf numFmtId="0" fontId="1" fillId="0" borderId="29" xfId="0" applyFont="1" applyBorder="1" applyAlignment="1">
      <alignment horizontal="center" vertical="top" wrapText="1"/>
    </xf>
    <xf numFmtId="0" fontId="8" fillId="0" borderId="29" xfId="0" applyFont="1" applyFill="1" applyBorder="1" applyAlignment="1">
      <alignment horizontal="right" vertical="top" wrapText="1"/>
    </xf>
    <xf numFmtId="0" fontId="16" fillId="3" borderId="17" xfId="0" applyFont="1" applyFill="1" applyBorder="1" applyAlignment="1">
      <alignment vertical="center" wrapText="1"/>
    </xf>
    <xf numFmtId="0" fontId="7" fillId="2" borderId="17" xfId="0" applyFont="1" applyFill="1" applyBorder="1" applyAlignment="1">
      <alignment vertical="top" wrapText="1"/>
    </xf>
    <xf numFmtId="0" fontId="1" fillId="0" borderId="17" xfId="0" applyFont="1" applyBorder="1" applyAlignment="1">
      <alignment horizontal="left" vertical="top" wrapText="1"/>
    </xf>
    <xf numFmtId="0" fontId="8" fillId="0" borderId="30" xfId="0" applyFont="1" applyFill="1" applyBorder="1" applyAlignment="1">
      <alignment horizontal="left" vertical="top" wrapText="1"/>
    </xf>
    <xf numFmtId="0" fontId="1" fillId="0" borderId="30" xfId="0" applyFont="1" applyBorder="1" applyAlignment="1">
      <alignment horizontal="left" vertical="top" wrapText="1"/>
    </xf>
    <xf numFmtId="0" fontId="8" fillId="0" borderId="31" xfId="0" applyFont="1" applyFill="1" applyBorder="1" applyAlignment="1">
      <alignment horizontal="left" vertical="top" wrapText="1"/>
    </xf>
    <xf numFmtId="0" fontId="7" fillId="2" borderId="17"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29" xfId="0" applyFont="1" applyFill="1" applyBorder="1" applyAlignment="1">
      <alignment horizontal="center" vertical="center" wrapText="1"/>
    </xf>
    <xf numFmtId="0" fontId="7" fillId="3" borderId="30" xfId="0" applyFont="1" applyFill="1" applyBorder="1" applyAlignment="1">
      <alignment horizontal="left" vertical="top" wrapText="1"/>
    </xf>
    <xf numFmtId="0" fontId="7" fillId="2" borderId="30" xfId="0" applyFont="1" applyFill="1" applyBorder="1" applyAlignment="1">
      <alignment horizontal="left" vertical="top" wrapText="1"/>
    </xf>
    <xf numFmtId="0" fontId="3" fillId="0" borderId="0" xfId="0" applyFont="1" applyAlignment="1">
      <alignment horizontal="left" vertical="top" wrapText="1"/>
    </xf>
    <xf numFmtId="0" fontId="0" fillId="0" borderId="0" xfId="0" applyAlignment="1">
      <alignment horizontal="left" vertical="top" wrapText="1"/>
    </xf>
    <xf numFmtId="0" fontId="12" fillId="0" borderId="0" xfId="0" applyFont="1" applyAlignment="1">
      <alignment horizontal="left" vertical="top" wrapText="1"/>
    </xf>
    <xf numFmtId="0" fontId="14" fillId="0" borderId="16" xfId="0" applyFont="1" applyBorder="1" applyAlignment="1">
      <alignment horizontal="left" vertical="top" wrapText="1"/>
    </xf>
    <xf numFmtId="0" fontId="14" fillId="0" borderId="2" xfId="0" applyFont="1" applyBorder="1" applyAlignment="1">
      <alignment horizontal="left" vertical="top" wrapText="1"/>
    </xf>
    <xf numFmtId="0" fontId="14" fillId="0" borderId="19" xfId="0" applyFont="1" applyBorder="1" applyAlignment="1">
      <alignment horizontal="left" vertical="top" wrapText="1"/>
    </xf>
    <xf numFmtId="0" fontId="14" fillId="0" borderId="0" xfId="0" applyFont="1" applyBorder="1" applyAlignment="1">
      <alignment horizontal="left" vertical="top" wrapText="1"/>
    </xf>
    <xf numFmtId="0" fontId="14" fillId="0" borderId="21" xfId="0" applyFont="1" applyBorder="1" applyAlignment="1">
      <alignment horizontal="left" vertical="top" wrapText="1"/>
    </xf>
    <xf numFmtId="0" fontId="14" fillId="0" borderId="22" xfId="0" applyFont="1" applyBorder="1" applyAlignment="1">
      <alignment horizontal="left" vertical="top" wrapText="1"/>
    </xf>
    <xf numFmtId="0" fontId="20" fillId="0" borderId="1" xfId="0" applyFont="1" applyBorder="1" applyAlignment="1">
      <alignment horizontal="center" vertical="center" wrapText="1"/>
    </xf>
    <xf numFmtId="0" fontId="24" fillId="0" borderId="0" xfId="0" applyFont="1" applyAlignment="1">
      <alignment horizontal="left" vertical="top" wrapText="1"/>
    </xf>
    <xf numFmtId="0" fontId="28" fillId="0" borderId="0" xfId="0" applyFont="1" applyAlignment="1">
      <alignment vertical="center"/>
    </xf>
    <xf numFmtId="0" fontId="28" fillId="0" borderId="0" xfId="0" applyFont="1" applyAlignment="1">
      <alignment vertical="center" wrapText="1"/>
    </xf>
    <xf numFmtId="0" fontId="0" fillId="0" borderId="0" xfId="0" applyAlignment="1">
      <alignment vertical="center"/>
    </xf>
    <xf numFmtId="0" fontId="7" fillId="0" borderId="32"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7" fillId="0" borderId="33" xfId="0" applyFont="1" applyFill="1" applyBorder="1" applyAlignment="1">
      <alignment horizontal="center" vertical="center"/>
    </xf>
    <xf numFmtId="0" fontId="7" fillId="0" borderId="34" xfId="0" applyFont="1" applyFill="1" applyBorder="1" applyAlignment="1">
      <alignment horizontal="center" vertical="center"/>
    </xf>
    <xf numFmtId="0" fontId="7" fillId="0" borderId="35" xfId="0" applyFont="1" applyFill="1" applyBorder="1" applyAlignment="1">
      <alignment horizontal="center" vertical="center"/>
    </xf>
    <xf numFmtId="0" fontId="1" fillId="0" borderId="17" xfId="0" applyFont="1" applyFill="1" applyBorder="1" applyAlignment="1">
      <alignment horizontal="left" vertical="top" wrapText="1"/>
    </xf>
    <xf numFmtId="0" fontId="17" fillId="0" borderId="17" xfId="0" applyFont="1" applyFill="1" applyBorder="1" applyAlignment="1">
      <alignment horizontal="left" vertical="top" wrapText="1"/>
    </xf>
    <xf numFmtId="0" fontId="29" fillId="0" borderId="17" xfId="0" applyFont="1" applyFill="1" applyBorder="1" applyAlignment="1">
      <alignment horizontal="left" vertical="top" wrapText="1"/>
    </xf>
    <xf numFmtId="0" fontId="30" fillId="0" borderId="17" xfId="0" applyFont="1" applyFill="1" applyBorder="1" applyAlignment="1">
      <alignment horizontal="left" vertical="top" wrapText="1"/>
    </xf>
    <xf numFmtId="0" fontId="30" fillId="0" borderId="29" xfId="0" applyFont="1" applyFill="1" applyBorder="1" applyAlignment="1">
      <alignment horizontal="left" vertical="top" wrapText="1"/>
    </xf>
    <xf numFmtId="0" fontId="7" fillId="0" borderId="0" xfId="0" applyFont="1" applyAlignment="1">
      <alignment horizontal="left" vertical="top"/>
    </xf>
    <xf numFmtId="0" fontId="24" fillId="4" borderId="3" xfId="0" applyFont="1" applyFill="1" applyBorder="1" applyAlignment="1">
      <alignment vertical="top" wrapText="1"/>
    </xf>
    <xf numFmtId="0" fontId="27" fillId="0" borderId="0" xfId="0" applyFont="1" applyAlignment="1">
      <alignment horizontal="left" vertical="top" wrapText="1"/>
    </xf>
    <xf numFmtId="0" fontId="0" fillId="0" borderId="0" xfId="0" applyFont="1" applyAlignment="1">
      <alignment horizontal="left" vertical="top" wrapText="1"/>
    </xf>
    <xf numFmtId="0" fontId="12" fillId="0" borderId="0" xfId="0" applyFont="1" applyAlignment="1">
      <alignment horizontal="left" vertical="top" wrapText="1"/>
    </xf>
    <xf numFmtId="0" fontId="0" fillId="0" borderId="24" xfId="0" applyFont="1" applyBorder="1" applyAlignment="1">
      <alignment horizontal="left" vertical="top" wrapText="1"/>
    </xf>
    <xf numFmtId="0" fontId="0" fillId="0" borderId="25" xfId="0" applyFont="1" applyBorder="1" applyAlignment="1">
      <alignment horizontal="left" vertical="top" wrapText="1"/>
    </xf>
    <xf numFmtId="0" fontId="0" fillId="0" borderId="26" xfId="0" applyFont="1" applyBorder="1" applyAlignment="1">
      <alignment horizontal="left" vertical="top" wrapText="1"/>
    </xf>
    <xf numFmtId="0" fontId="0" fillId="0" borderId="21" xfId="0" applyFont="1" applyBorder="1" applyAlignment="1">
      <alignment horizontal="left" vertical="top" wrapText="1"/>
    </xf>
    <xf numFmtId="0" fontId="0" fillId="0" borderId="22" xfId="0" applyFont="1" applyBorder="1" applyAlignment="1">
      <alignment horizontal="left" vertical="top" wrapText="1"/>
    </xf>
    <xf numFmtId="0" fontId="0" fillId="0" borderId="23" xfId="0" applyFont="1" applyBorder="1" applyAlignment="1">
      <alignment horizontal="left" vertical="top" wrapText="1"/>
    </xf>
    <xf numFmtId="0" fontId="1" fillId="0" borderId="0" xfId="0" applyFont="1" applyAlignment="1">
      <alignment horizontal="left" vertical="top" wrapText="1"/>
    </xf>
    <xf numFmtId="0" fontId="2" fillId="0" borderId="1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16" xfId="0" applyFont="1" applyBorder="1" applyAlignment="1">
      <alignment horizontal="left" vertical="center" wrapText="1"/>
    </xf>
    <xf numFmtId="0" fontId="14" fillId="0" borderId="2" xfId="0" applyFont="1" applyBorder="1" applyAlignment="1">
      <alignment horizontal="left" vertical="center" wrapText="1"/>
    </xf>
    <xf numFmtId="0" fontId="14" fillId="0" borderId="18" xfId="0" applyFont="1" applyBorder="1" applyAlignment="1">
      <alignment horizontal="left" vertical="center" wrapText="1"/>
    </xf>
    <xf numFmtId="0" fontId="14" fillId="0" borderId="19" xfId="0" applyFont="1" applyBorder="1" applyAlignment="1">
      <alignment horizontal="left" vertical="center" wrapText="1"/>
    </xf>
    <xf numFmtId="0" fontId="14" fillId="0" borderId="0" xfId="0" applyFont="1" applyBorder="1" applyAlignment="1">
      <alignment horizontal="left" vertical="center" wrapText="1"/>
    </xf>
    <xf numFmtId="0" fontId="14" fillId="0" borderId="20" xfId="0" applyFont="1" applyBorder="1" applyAlignment="1">
      <alignment horizontal="left" vertical="center" wrapText="1"/>
    </xf>
    <xf numFmtId="0" fontId="14" fillId="0" borderId="21" xfId="0" applyFont="1" applyBorder="1" applyAlignment="1">
      <alignment horizontal="left" vertical="center" wrapText="1"/>
    </xf>
    <xf numFmtId="0" fontId="14" fillId="0" borderId="22" xfId="0" applyFont="1" applyBorder="1" applyAlignment="1">
      <alignment horizontal="left" vertical="center" wrapText="1"/>
    </xf>
    <xf numFmtId="0" fontId="14" fillId="0" borderId="23" xfId="0" applyFont="1" applyBorder="1" applyAlignment="1">
      <alignment horizontal="left" vertical="center" wrapText="1"/>
    </xf>
    <xf numFmtId="0" fontId="14" fillId="0" borderId="16" xfId="0" applyFont="1" applyBorder="1" applyAlignment="1">
      <alignment horizontal="left" vertical="top" wrapText="1"/>
    </xf>
    <xf numFmtId="0" fontId="14" fillId="0" borderId="2" xfId="0" applyFont="1" applyBorder="1" applyAlignment="1">
      <alignment horizontal="left" vertical="top" wrapText="1"/>
    </xf>
    <xf numFmtId="0" fontId="14" fillId="0" borderId="18" xfId="0" applyFont="1" applyBorder="1" applyAlignment="1">
      <alignment horizontal="left" vertical="top" wrapText="1"/>
    </xf>
    <xf numFmtId="0" fontId="14" fillId="0" borderId="19" xfId="0" applyFont="1" applyBorder="1" applyAlignment="1">
      <alignment horizontal="left" vertical="top" wrapText="1"/>
    </xf>
    <xf numFmtId="0" fontId="14" fillId="0" borderId="0" xfId="0" applyFont="1" applyBorder="1" applyAlignment="1">
      <alignment horizontal="left" vertical="top" wrapText="1"/>
    </xf>
    <xf numFmtId="0" fontId="14" fillId="0" borderId="20" xfId="0" applyFont="1" applyBorder="1" applyAlignment="1">
      <alignment horizontal="left" vertical="top" wrapText="1"/>
    </xf>
    <xf numFmtId="0" fontId="14" fillId="0" borderId="21" xfId="0" applyFont="1" applyBorder="1" applyAlignment="1">
      <alignment horizontal="left" vertical="top" wrapText="1"/>
    </xf>
    <xf numFmtId="0" fontId="14" fillId="0" borderId="22" xfId="0" applyFont="1" applyBorder="1" applyAlignment="1">
      <alignment horizontal="left" vertical="top" wrapText="1"/>
    </xf>
    <xf numFmtId="0" fontId="14" fillId="0" borderId="23" xfId="0" applyFont="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85725</xdr:colOff>
      <xdr:row>229</xdr:row>
      <xdr:rowOff>619124</xdr:rowOff>
    </xdr:from>
    <xdr:to>
      <xdr:col>4</xdr:col>
      <xdr:colOff>1962150</xdr:colOff>
      <xdr:row>229</xdr:row>
      <xdr:rowOff>990599</xdr:rowOff>
    </xdr:to>
    <xdr:sp macro="" textlink="">
      <xdr:nvSpPr>
        <xdr:cNvPr id="2" name="TextBox 1"/>
        <xdr:cNvSpPr txBox="1"/>
      </xdr:nvSpPr>
      <xdr:spPr>
        <a:xfrm>
          <a:off x="6010275" y="134931149"/>
          <a:ext cx="1876425" cy="371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BE" sz="1400"/>
            <a:t>......... / .............. /</a:t>
          </a:r>
          <a:r>
            <a:rPr lang="fr-BE" sz="1400" baseline="0"/>
            <a:t> 2022</a:t>
          </a:r>
          <a:endParaRPr lang="fr-BE" sz="1400"/>
        </a:p>
      </xdr:txBody>
    </xdr:sp>
    <xdr:clientData/>
  </xdr:twoCellAnchor>
  <xdr:twoCellAnchor>
    <xdr:from>
      <xdr:col>4</xdr:col>
      <xdr:colOff>95250</xdr:colOff>
      <xdr:row>230</xdr:row>
      <xdr:rowOff>628650</xdr:rowOff>
    </xdr:from>
    <xdr:to>
      <xdr:col>4</xdr:col>
      <xdr:colOff>1971675</xdr:colOff>
      <xdr:row>230</xdr:row>
      <xdr:rowOff>1000125</xdr:rowOff>
    </xdr:to>
    <xdr:sp macro="" textlink="">
      <xdr:nvSpPr>
        <xdr:cNvPr id="5" name="TextBox 4"/>
        <xdr:cNvSpPr txBox="1"/>
      </xdr:nvSpPr>
      <xdr:spPr>
        <a:xfrm>
          <a:off x="6019800" y="136274175"/>
          <a:ext cx="1876425" cy="371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BE" sz="1400"/>
            <a:t>......... / .............. /</a:t>
          </a:r>
          <a:r>
            <a:rPr lang="fr-BE" sz="1400" baseline="0"/>
            <a:t> 2022</a:t>
          </a:r>
          <a:endParaRPr lang="fr-BE" sz="14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9"/>
  <sheetViews>
    <sheetView tabSelected="1" topLeftCell="B1" zoomScale="85" zoomScaleNormal="85" workbookViewId="0">
      <selection activeCell="B1" sqref="B1"/>
    </sheetView>
  </sheetViews>
  <sheetFormatPr defaultRowHeight="14.4" x14ac:dyDescent="0.3"/>
  <cols>
    <col min="1" max="1" width="2.88671875" customWidth="1"/>
    <col min="2" max="2" width="132.109375" customWidth="1"/>
  </cols>
  <sheetData>
    <row r="1" spans="2:2" ht="59.25" customHeight="1" thickBot="1" x14ac:dyDescent="0.35">
      <c r="B1" s="91" t="s">
        <v>556</v>
      </c>
    </row>
    <row r="2" spans="2:2" ht="11.25" customHeight="1" x14ac:dyDescent="0.3">
      <c r="B2" s="43"/>
    </row>
    <row r="3" spans="2:2" ht="162" x14ac:dyDescent="0.3">
      <c r="B3" s="44" t="s">
        <v>213</v>
      </c>
    </row>
    <row r="4" spans="2:2" ht="61.2" x14ac:dyDescent="0.3">
      <c r="B4" s="83" t="s">
        <v>214</v>
      </c>
    </row>
    <row r="5" spans="2:2" ht="43.2" x14ac:dyDescent="0.3">
      <c r="B5" s="83" t="s">
        <v>215</v>
      </c>
    </row>
    <row r="6" spans="2:2" ht="226.5" customHeight="1" x14ac:dyDescent="0.3">
      <c r="B6" s="92" t="s">
        <v>557</v>
      </c>
    </row>
    <row r="7" spans="2:2" x14ac:dyDescent="0.3">
      <c r="B7" s="82"/>
    </row>
    <row r="8" spans="2:2" ht="40.799999999999997" x14ac:dyDescent="0.3">
      <c r="B8" s="84" t="s">
        <v>216</v>
      </c>
    </row>
    <row r="9" spans="2:2" x14ac:dyDescent="0.3">
      <c r="B9" s="3"/>
    </row>
  </sheetData>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
  <sheetViews>
    <sheetView topLeftCell="A10" zoomScaleNormal="100" workbookViewId="0">
      <selection sqref="A1:B1"/>
    </sheetView>
  </sheetViews>
  <sheetFormatPr defaultRowHeight="14.4" x14ac:dyDescent="0.3"/>
  <cols>
    <col min="1" max="1" width="9.5546875" customWidth="1"/>
    <col min="2" max="2" width="143" customWidth="1"/>
    <col min="3" max="3" width="18.6640625" customWidth="1"/>
    <col min="4" max="4" width="8.33203125" hidden="1" customWidth="1"/>
    <col min="5" max="5" width="127.109375" hidden="1" customWidth="1"/>
    <col min="6" max="6" width="12.109375" hidden="1" customWidth="1"/>
    <col min="7" max="7" width="0" hidden="1" customWidth="1"/>
    <col min="8" max="8" width="140" hidden="1" customWidth="1"/>
  </cols>
  <sheetData>
    <row r="1" spans="1:10" ht="195" customHeight="1" x14ac:dyDescent="0.3">
      <c r="A1" s="108" t="s">
        <v>217</v>
      </c>
      <c r="B1" s="109"/>
      <c r="C1" s="57"/>
      <c r="D1" s="57"/>
      <c r="E1" s="57"/>
    </row>
    <row r="3" spans="1:10" s="56" customFormat="1" x14ac:dyDescent="0.3">
      <c r="B3" s="56" t="s">
        <v>218</v>
      </c>
      <c r="C3" s="56" t="s">
        <v>246</v>
      </c>
      <c r="E3" s="56" t="s">
        <v>185</v>
      </c>
      <c r="F3" s="56" t="s">
        <v>186</v>
      </c>
    </row>
    <row r="4" spans="1:10" x14ac:dyDescent="0.3">
      <c r="B4" t="s">
        <v>0</v>
      </c>
      <c r="E4" t="s">
        <v>0</v>
      </c>
    </row>
    <row r="5" spans="1:10" x14ac:dyDescent="0.3">
      <c r="A5" s="93" t="s">
        <v>219</v>
      </c>
      <c r="B5" s="93" t="s">
        <v>220</v>
      </c>
      <c r="D5" s="42"/>
      <c r="E5" s="42" t="s">
        <v>174</v>
      </c>
      <c r="F5">
        <f>C5</f>
        <v>0</v>
      </c>
      <c r="G5" t="str">
        <f>IF(F5=DropdownAntwoord!A$1,"Y",IF(F5=DropdownAntwoord!A$2,"N","Y"))</f>
        <v>Y</v>
      </c>
    </row>
    <row r="6" spans="1:10" x14ac:dyDescent="0.3">
      <c r="A6" s="93" t="s">
        <v>221</v>
      </c>
      <c r="B6" s="93" t="s">
        <v>222</v>
      </c>
      <c r="D6" s="42"/>
      <c r="E6" s="42" t="s">
        <v>171</v>
      </c>
      <c r="F6">
        <f t="shared" ref="F6:F16" si="0">C6</f>
        <v>0</v>
      </c>
      <c r="G6" t="str">
        <f>IF(F6=DropdownAntwoord!A$1,"Y",IF(F6=DropdownAntwoord!A$2,"N","Y"))</f>
        <v>Y</v>
      </c>
    </row>
    <row r="7" spans="1:10" x14ac:dyDescent="0.3">
      <c r="A7" s="93" t="s">
        <v>223</v>
      </c>
      <c r="B7" s="93" t="s">
        <v>224</v>
      </c>
      <c r="D7" s="42"/>
      <c r="E7" s="42" t="s">
        <v>181</v>
      </c>
      <c r="F7">
        <f t="shared" si="0"/>
        <v>0</v>
      </c>
      <c r="G7" t="str">
        <f>IF(F7=DropdownAntwoord!A$1,"Y",IF(F7=DropdownAntwoord!A$2,"N","Y"))</f>
        <v>Y</v>
      </c>
    </row>
    <row r="8" spans="1:10" x14ac:dyDescent="0.3">
      <c r="A8" s="93" t="s">
        <v>225</v>
      </c>
      <c r="B8" s="93" t="s">
        <v>226</v>
      </c>
      <c r="D8" s="42"/>
      <c r="E8" s="42" t="s">
        <v>191</v>
      </c>
      <c r="F8">
        <f t="shared" si="0"/>
        <v>0</v>
      </c>
      <c r="G8" t="str">
        <f>IF(F8=DropdownAntwoord!A$1,"Y",IF(F8=DropdownAntwoord!A$2,"N","Y"))</f>
        <v>Y</v>
      </c>
    </row>
    <row r="9" spans="1:10" x14ac:dyDescent="0.3">
      <c r="A9" s="93" t="s">
        <v>227</v>
      </c>
      <c r="B9" s="93" t="s">
        <v>228</v>
      </c>
      <c r="D9" s="42"/>
      <c r="E9" s="42" t="s">
        <v>176</v>
      </c>
      <c r="F9">
        <f t="shared" si="0"/>
        <v>0</v>
      </c>
      <c r="G9" t="str">
        <f>IF(F9=DropdownAntwoord!A$1,"Y",IF(F9=DropdownAntwoord!A$2,"N","Y"))</f>
        <v>Y</v>
      </c>
    </row>
    <row r="10" spans="1:10" ht="17.25" customHeight="1" x14ac:dyDescent="0.3">
      <c r="A10" s="93" t="s">
        <v>229</v>
      </c>
      <c r="B10" s="94" t="s">
        <v>230</v>
      </c>
      <c r="D10" s="42"/>
      <c r="E10" s="4" t="s">
        <v>177</v>
      </c>
      <c r="F10">
        <f t="shared" si="0"/>
        <v>0</v>
      </c>
      <c r="G10" t="str">
        <f>IF(F10=DropdownAntwoord!A$1,"Y",IF(F10=DropdownAntwoord!A$2,"N","Y"))</f>
        <v>Y</v>
      </c>
    </row>
    <row r="11" spans="1:10" x14ac:dyDescent="0.3">
      <c r="A11" s="93" t="s">
        <v>231</v>
      </c>
      <c r="B11" s="93" t="s">
        <v>232</v>
      </c>
      <c r="D11" s="42"/>
      <c r="E11" s="42" t="s">
        <v>173</v>
      </c>
      <c r="F11">
        <f t="shared" si="0"/>
        <v>0</v>
      </c>
      <c r="G11" t="str">
        <f>IF(F11=DropdownAntwoord!A$1,"Y",IF(F11=DropdownAntwoord!A$2,"N","Y"))</f>
        <v>Y</v>
      </c>
    </row>
    <row r="12" spans="1:10" x14ac:dyDescent="0.3">
      <c r="A12" s="95" t="s">
        <v>233</v>
      </c>
      <c r="B12" s="93" t="s">
        <v>234</v>
      </c>
      <c r="D12" s="42"/>
      <c r="E12" s="42" t="s">
        <v>179</v>
      </c>
      <c r="F12">
        <f t="shared" si="0"/>
        <v>0</v>
      </c>
      <c r="G12" t="str">
        <f>IF(F12=DropdownAntwoord!A$1,"Y",IF(F12=DropdownAntwoord!A$2,"N","Y"))</f>
        <v>Y</v>
      </c>
    </row>
    <row r="13" spans="1:10" x14ac:dyDescent="0.3">
      <c r="A13" s="93" t="s">
        <v>235</v>
      </c>
      <c r="B13" s="93" t="s">
        <v>236</v>
      </c>
      <c r="D13" s="42"/>
      <c r="E13" s="42" t="s">
        <v>175</v>
      </c>
      <c r="F13">
        <f t="shared" si="0"/>
        <v>0</v>
      </c>
      <c r="G13" t="str">
        <f>IF(F13=DropdownAntwoord!A$1,"Y",IF(F13=DropdownAntwoord!A$2,"N","Y"))</f>
        <v>Y</v>
      </c>
      <c r="J13" s="41"/>
    </row>
    <row r="14" spans="1:10" x14ac:dyDescent="0.3">
      <c r="A14" s="93" t="s">
        <v>237</v>
      </c>
      <c r="B14" s="93" t="s">
        <v>238</v>
      </c>
      <c r="D14" s="42"/>
      <c r="E14" s="42" t="s">
        <v>172</v>
      </c>
      <c r="F14">
        <f t="shared" si="0"/>
        <v>0</v>
      </c>
      <c r="G14" t="str">
        <f>IF(F14=DropdownAntwoord!A$1,"Y",IF(F14=DropdownAntwoord!A$2,"N","Y"))</f>
        <v>Y</v>
      </c>
    </row>
    <row r="15" spans="1:10" x14ac:dyDescent="0.3">
      <c r="A15" s="93" t="s">
        <v>239</v>
      </c>
      <c r="B15" s="93" t="s">
        <v>240</v>
      </c>
      <c r="D15" s="42"/>
      <c r="E15" s="42" t="s">
        <v>182</v>
      </c>
      <c r="F15">
        <f t="shared" si="0"/>
        <v>0</v>
      </c>
      <c r="G15" t="str">
        <f>IF(F15=DropdownAntwoord!A$1,"Y",IF(F15=DropdownAntwoord!A$2,"N","Y"))</f>
        <v>Y</v>
      </c>
    </row>
    <row r="16" spans="1:10" x14ac:dyDescent="0.3">
      <c r="A16" s="93" t="s">
        <v>241</v>
      </c>
      <c r="B16" s="93" t="s">
        <v>242</v>
      </c>
      <c r="D16" s="42"/>
      <c r="E16" s="42" t="s">
        <v>184</v>
      </c>
      <c r="F16">
        <f t="shared" si="0"/>
        <v>0</v>
      </c>
      <c r="G16" t="str">
        <f>IF(F16=DropdownAntwoord!A$1,"Y",IF(F16=DropdownAntwoord!A$2,"N","Y"))</f>
        <v>Y</v>
      </c>
    </row>
    <row r="17" spans="1:10" x14ac:dyDescent="0.3">
      <c r="A17" s="93" t="s">
        <v>243</v>
      </c>
      <c r="B17" s="93" t="s">
        <v>244</v>
      </c>
      <c r="D17" s="42"/>
      <c r="E17" s="42" t="s">
        <v>183</v>
      </c>
      <c r="F17">
        <f>C17</f>
        <v>0</v>
      </c>
      <c r="G17" t="str">
        <f>IF(F17=DropdownAntwoord!A$1,"Y",IF(F17=DropdownAntwoord!A$2,"N","Y"))</f>
        <v>Y</v>
      </c>
    </row>
    <row r="18" spans="1:10" x14ac:dyDescent="0.3">
      <c r="A18" s="42"/>
      <c r="B18" s="42"/>
      <c r="C18" s="42"/>
      <c r="D18" s="42"/>
      <c r="E18" s="42"/>
    </row>
    <row r="19" spans="1:10" x14ac:dyDescent="0.3">
      <c r="B19" s="56" t="s">
        <v>245</v>
      </c>
      <c r="E19" s="56" t="s">
        <v>193</v>
      </c>
      <c r="J19" s="41"/>
    </row>
  </sheetData>
  <mergeCells count="1">
    <mergeCell ref="A1:B1"/>
  </mergeCells>
  <pageMargins left="0.7" right="0.7" top="0.75" bottom="0.75" header="0.3" footer="0.3"/>
  <pageSetup paperSize="9" scale="76"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DropdownAntwoord!$A$1:$A$2</xm:f>
          </x14:formula1>
          <xm:sqref>F4 C5:C17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233"/>
  <sheetViews>
    <sheetView zoomScaleNormal="100" zoomScalePageLayoutView="85" workbookViewId="0">
      <selection sqref="A1:F1"/>
    </sheetView>
  </sheetViews>
  <sheetFormatPr defaultColWidth="65.109375" defaultRowHeight="13.8" x14ac:dyDescent="0.3"/>
  <cols>
    <col min="1" max="1" width="8" style="58" bestFit="1" customWidth="1"/>
    <col min="2" max="2" width="7.44140625" style="2" customWidth="1"/>
    <col min="3" max="3" width="7.88671875" style="1" customWidth="1"/>
    <col min="4" max="4" width="65.5546875" style="1" customWidth="1"/>
    <col min="5" max="5" width="31.109375" style="1" customWidth="1"/>
    <col min="6" max="6" width="36.33203125" style="1" customWidth="1"/>
    <col min="7" max="7" width="7.33203125" style="1" hidden="1" customWidth="1"/>
    <col min="8" max="8" width="4.33203125" style="1" hidden="1" customWidth="1"/>
    <col min="9" max="10" width="4.88671875" style="1" hidden="1" customWidth="1"/>
    <col min="11" max="12" width="4.33203125" style="1" hidden="1" customWidth="1"/>
    <col min="13" max="13" width="32.5546875" style="36" hidden="1" customWidth="1"/>
    <col min="14" max="14" width="14.109375" style="37" hidden="1" customWidth="1"/>
    <col min="15" max="15" width="15.33203125" style="37" hidden="1" customWidth="1"/>
    <col min="16" max="16" width="0" style="1" hidden="1" customWidth="1"/>
    <col min="17" max="16384" width="65.109375" style="1"/>
  </cols>
  <sheetData>
    <row r="1" spans="1:15" ht="48" customHeight="1" thickBot="1" x14ac:dyDescent="0.35">
      <c r="A1" s="118" t="s">
        <v>555</v>
      </c>
      <c r="B1" s="119"/>
      <c r="C1" s="119"/>
      <c r="D1" s="119"/>
      <c r="E1" s="119"/>
      <c r="F1" s="120"/>
    </row>
    <row r="2" spans="1:15" ht="15.75" customHeight="1" x14ac:dyDescent="0.3">
      <c r="A2" s="121" t="s">
        <v>247</v>
      </c>
      <c r="B2" s="122"/>
      <c r="C2" s="122"/>
      <c r="D2" s="123"/>
      <c r="E2" s="86" t="s">
        <v>248</v>
      </c>
      <c r="F2" s="45"/>
    </row>
    <row r="3" spans="1:15" ht="15.6" x14ac:dyDescent="0.3">
      <c r="A3" s="124"/>
      <c r="B3" s="125"/>
      <c r="C3" s="125"/>
      <c r="D3" s="126"/>
      <c r="E3" s="88" t="s">
        <v>249</v>
      </c>
      <c r="F3" s="46"/>
    </row>
    <row r="4" spans="1:15" ht="15.6" x14ac:dyDescent="0.3">
      <c r="A4" s="124"/>
      <c r="B4" s="125"/>
      <c r="C4" s="125"/>
      <c r="D4" s="126"/>
      <c r="E4" s="88"/>
      <c r="F4" s="46"/>
    </row>
    <row r="5" spans="1:15" ht="16.2" thickBot="1" x14ac:dyDescent="0.35">
      <c r="A5" s="127"/>
      <c r="B5" s="128"/>
      <c r="C5" s="128"/>
      <c r="D5" s="129"/>
      <c r="E5" s="90" t="s">
        <v>250</v>
      </c>
      <c r="F5" s="47"/>
    </row>
    <row r="6" spans="1:15" ht="34.5" customHeight="1" x14ac:dyDescent="0.3">
      <c r="A6" s="130" t="s">
        <v>251</v>
      </c>
      <c r="B6" s="131"/>
      <c r="C6" s="131"/>
      <c r="D6" s="132"/>
      <c r="E6" s="85"/>
      <c r="F6" s="45"/>
    </row>
    <row r="7" spans="1:15" ht="36.75" customHeight="1" x14ac:dyDescent="0.3">
      <c r="A7" s="133" t="s">
        <v>252</v>
      </c>
      <c r="B7" s="134"/>
      <c r="C7" s="134"/>
      <c r="D7" s="135"/>
      <c r="E7" s="87"/>
      <c r="F7" s="46"/>
    </row>
    <row r="8" spans="1:15" ht="40.5" customHeight="1" thickBot="1" x14ac:dyDescent="0.35">
      <c r="A8" s="136" t="s">
        <v>253</v>
      </c>
      <c r="B8" s="137"/>
      <c r="C8" s="137"/>
      <c r="D8" s="138"/>
      <c r="E8" s="89"/>
      <c r="F8" s="47"/>
    </row>
    <row r="9" spans="1:15" s="5" customFormat="1" ht="24" customHeight="1" x14ac:dyDescent="0.3">
      <c r="A9" s="96" t="s">
        <v>254</v>
      </c>
      <c r="B9" s="97" t="s">
        <v>129</v>
      </c>
      <c r="C9" s="98" t="s">
        <v>165</v>
      </c>
      <c r="D9" s="98" t="s">
        <v>255</v>
      </c>
      <c r="E9" s="99" t="s">
        <v>246</v>
      </c>
      <c r="F9" s="100" t="s">
        <v>256</v>
      </c>
      <c r="G9" s="63" t="s">
        <v>170</v>
      </c>
      <c r="H9" s="40" t="s">
        <v>190</v>
      </c>
      <c r="I9" s="40"/>
      <c r="J9" s="40"/>
      <c r="K9" s="40"/>
      <c r="L9" s="40"/>
      <c r="M9" s="29" t="s">
        <v>187</v>
      </c>
      <c r="N9" s="29" t="s">
        <v>188</v>
      </c>
      <c r="O9" s="29" t="s">
        <v>189</v>
      </c>
    </row>
    <row r="10" spans="1:15" s="28" customFormat="1" ht="30" customHeight="1" x14ac:dyDescent="0.3">
      <c r="A10" s="66" t="s">
        <v>194</v>
      </c>
      <c r="B10" s="35"/>
      <c r="C10" s="34"/>
      <c r="D10" s="71" t="s">
        <v>257</v>
      </c>
      <c r="E10" s="59"/>
      <c r="F10" s="80"/>
      <c r="G10" s="64"/>
      <c r="H10" s="34">
        <v>0</v>
      </c>
      <c r="I10" s="32" t="str">
        <f>IFERROR(VLOOKUP(M10,#REF!,2),"")</f>
        <v/>
      </c>
      <c r="J10" s="32" t="str">
        <f>IFERROR(VLOOKUP(N10,#REF!,2),"")</f>
        <v/>
      </c>
      <c r="K10" s="32" t="str">
        <f>IFERROR(VLOOKUP(O10,#REF!,2),"")</f>
        <v/>
      </c>
      <c r="L10" s="34"/>
      <c r="M10" s="38"/>
      <c r="O10" s="35"/>
    </row>
    <row r="11" spans="1:15" ht="30" customHeight="1" x14ac:dyDescent="0.3">
      <c r="A11" s="67"/>
      <c r="B11" s="35"/>
      <c r="C11" s="32"/>
      <c r="D11" s="72" t="s">
        <v>258</v>
      </c>
      <c r="E11" s="77"/>
      <c r="F11" s="81"/>
      <c r="G11" s="65"/>
      <c r="H11" s="32">
        <v>0</v>
      </c>
      <c r="I11" s="32" t="str">
        <f>IFERROR(VLOOKUP(M11,Kontext!$E$5:$G$37,3),"")</f>
        <v/>
      </c>
      <c r="J11" s="32" t="str">
        <f>IFERROR(VLOOKUP(N11,Kontext!$E$5:$G$37,3),"")</f>
        <v/>
      </c>
      <c r="K11" s="32" t="str">
        <f>IFERROR(VLOOKUP(O11,Kontext!$E$5:$G$37,3),"")</f>
        <v/>
      </c>
      <c r="L11" s="32"/>
      <c r="M11" s="38"/>
      <c r="N11" s="35"/>
      <c r="O11" s="35"/>
    </row>
    <row r="12" spans="1:15" ht="50.1" customHeight="1" x14ac:dyDescent="0.3">
      <c r="A12" s="67">
        <v>1</v>
      </c>
      <c r="B12" s="61" t="s">
        <v>131</v>
      </c>
      <c r="C12" s="48" t="s">
        <v>178</v>
      </c>
      <c r="D12" s="102" t="s">
        <v>259</v>
      </c>
      <c r="E12" s="78" t="str">
        <f>IF(G12="NVT",DropdownAntwoord!A$3,"")</f>
        <v/>
      </c>
      <c r="F12" s="74"/>
      <c r="G12" s="65"/>
      <c r="H12" s="32">
        <v>0</v>
      </c>
      <c r="I12" s="32" t="str">
        <f>IFERROR(VLOOKUP(M12,Kontext!$E$5:$G$37,3),"")</f>
        <v/>
      </c>
      <c r="J12" s="32" t="str">
        <f>IFERROR(VLOOKUP(N12,Kontext!$E$5:$G$37,3),"")</f>
        <v/>
      </c>
      <c r="K12" s="32" t="str">
        <f>IFERROR(VLOOKUP(O12,Kontext!$E$5:$G$37,3),"")</f>
        <v/>
      </c>
      <c r="L12" s="32"/>
      <c r="M12" s="38"/>
      <c r="N12" s="35"/>
      <c r="O12" s="35"/>
    </row>
    <row r="13" spans="1:15" ht="50.1" customHeight="1" x14ac:dyDescent="0.3">
      <c r="A13" s="67">
        <v>2</v>
      </c>
      <c r="B13" s="61" t="s">
        <v>131</v>
      </c>
      <c r="C13" s="31" t="s">
        <v>128</v>
      </c>
      <c r="D13" s="30" t="s">
        <v>260</v>
      </c>
      <c r="E13" s="78" t="str">
        <f>IF(G13="NVT",DropdownAntwoord!A$3,"")</f>
        <v/>
      </c>
      <c r="F13" s="74"/>
      <c r="G13" s="65"/>
      <c r="H13" s="32">
        <v>0</v>
      </c>
      <c r="I13" s="32" t="str">
        <f>IFERROR(VLOOKUP(M13,Kontext!$E$5:$G$37,3),"")</f>
        <v/>
      </c>
      <c r="J13" s="32" t="str">
        <f>IFERROR(VLOOKUP(N13,Kontext!$E$5:$G$37,3),"")</f>
        <v/>
      </c>
      <c r="K13" s="32" t="str">
        <f>IFERROR(VLOOKUP(O13,Kontext!$E$5:$G$37,3),"")</f>
        <v/>
      </c>
      <c r="L13" s="32"/>
      <c r="M13" s="38"/>
      <c r="N13" s="35"/>
      <c r="O13" s="35"/>
    </row>
    <row r="14" spans="1:15" s="28" customFormat="1" ht="30" customHeight="1" x14ac:dyDescent="0.3">
      <c r="A14" s="66" t="s">
        <v>195</v>
      </c>
      <c r="B14" s="35"/>
      <c r="C14" s="34"/>
      <c r="D14" s="71" t="s">
        <v>261</v>
      </c>
      <c r="E14" s="59"/>
      <c r="F14" s="80"/>
      <c r="G14" s="64"/>
      <c r="H14" s="34">
        <v>0</v>
      </c>
      <c r="I14" s="32" t="str">
        <f>IFERROR(VLOOKUP(M14,Kontext!$E$5:$G$37,3),"")</f>
        <v/>
      </c>
      <c r="J14" s="32" t="str">
        <f>IFERROR(VLOOKUP(N14,Kontext!$E$5:$G$37,3),"")</f>
        <v/>
      </c>
      <c r="K14" s="32" t="str">
        <f>IFERROR(VLOOKUP(O14,Kontext!$E$5:$G$37,3),"")</f>
        <v/>
      </c>
      <c r="L14" s="34"/>
      <c r="M14" s="38"/>
      <c r="N14" s="38"/>
      <c r="O14" s="38"/>
    </row>
    <row r="15" spans="1:15" ht="41.4" x14ac:dyDescent="0.3">
      <c r="A15" s="67"/>
      <c r="B15" s="35"/>
      <c r="C15" s="32"/>
      <c r="D15" s="72" t="s">
        <v>262</v>
      </c>
      <c r="E15" s="77"/>
      <c r="F15" s="81"/>
      <c r="G15" s="65"/>
      <c r="H15" s="32">
        <v>0</v>
      </c>
      <c r="I15" s="32" t="str">
        <f>IFERROR(VLOOKUP(M15,Kontext!$E$5:$G$37,3),"")</f>
        <v/>
      </c>
      <c r="J15" s="32" t="str">
        <f>IFERROR(VLOOKUP(N15,Kontext!$E$5:$G$37,3),"")</f>
        <v/>
      </c>
      <c r="K15" s="32" t="str">
        <f>IFERROR(VLOOKUP(O15,Kontext!$E$5:$G$37,3),"")</f>
        <v/>
      </c>
      <c r="L15" s="32"/>
      <c r="M15" s="38"/>
      <c r="N15" s="35"/>
      <c r="O15" s="35"/>
    </row>
    <row r="16" spans="1:15" ht="50.1" customHeight="1" x14ac:dyDescent="0.3">
      <c r="A16" s="67">
        <v>3</v>
      </c>
      <c r="B16" s="61" t="s">
        <v>132</v>
      </c>
      <c r="C16" s="31" t="s">
        <v>127</v>
      </c>
      <c r="D16" s="103" t="s">
        <v>263</v>
      </c>
      <c r="E16" s="78" t="str">
        <f>IF(G16="NVT",DropdownAntwoord!A$3,"")</f>
        <v/>
      </c>
      <c r="F16" s="74"/>
      <c r="G16" s="65"/>
      <c r="H16" s="32">
        <v>0</v>
      </c>
      <c r="I16" s="32" t="str">
        <f>IFERROR(VLOOKUP(M16,Kontext!$E$5:$G$37,3),"")</f>
        <v/>
      </c>
      <c r="J16" s="32" t="str">
        <f>IFERROR(VLOOKUP(N16,Kontext!$E$5:$G$37,3),"")</f>
        <v/>
      </c>
      <c r="K16" s="32" t="str">
        <f>IFERROR(VLOOKUP(O16,Kontext!$E$5:$G$37,3),"")</f>
        <v/>
      </c>
      <c r="L16" s="32"/>
      <c r="M16" s="38"/>
      <c r="N16" s="35"/>
      <c r="O16" s="35"/>
    </row>
    <row r="17" spans="1:15" ht="30" customHeight="1" x14ac:dyDescent="0.3">
      <c r="A17" s="67"/>
      <c r="B17" s="35"/>
      <c r="C17" s="32"/>
      <c r="D17" s="72" t="s">
        <v>264</v>
      </c>
      <c r="E17" s="77"/>
      <c r="F17" s="81"/>
      <c r="G17" s="65"/>
      <c r="H17" s="32">
        <v>0</v>
      </c>
      <c r="I17" s="32" t="str">
        <f>IFERROR(VLOOKUP(M17,Kontext!$E$5:$G$37,3),"")</f>
        <v/>
      </c>
      <c r="J17" s="32" t="str">
        <f>IFERROR(VLOOKUP(N17,Kontext!$E$5:$G$37,3),"")</f>
        <v/>
      </c>
      <c r="K17" s="32" t="str">
        <f>IFERROR(VLOOKUP(O17,Kontext!$E$5:$G$37,3),"")</f>
        <v/>
      </c>
      <c r="L17" s="32"/>
      <c r="M17" s="35"/>
      <c r="N17" s="35"/>
      <c r="O17" s="35"/>
    </row>
    <row r="18" spans="1:15" ht="50.1" customHeight="1" x14ac:dyDescent="0.3">
      <c r="A18" s="67">
        <v>4</v>
      </c>
      <c r="B18" s="61" t="s">
        <v>133</v>
      </c>
      <c r="C18" s="31" t="s">
        <v>126</v>
      </c>
      <c r="D18" s="103" t="s">
        <v>265</v>
      </c>
      <c r="E18" s="78" t="str">
        <f>IF(G18="NVT",DropdownAntwoord!A$3,"")</f>
        <v/>
      </c>
      <c r="F18" s="74"/>
      <c r="G18" s="65"/>
      <c r="H18" s="32">
        <v>0</v>
      </c>
      <c r="I18" s="32" t="str">
        <f>IFERROR(VLOOKUP(M18,Kontext!$E$5:$G$37,3),"")</f>
        <v/>
      </c>
      <c r="J18" s="32" t="str">
        <f>IFERROR(VLOOKUP(N18,Kontext!$E$5:$G$37,3),"")</f>
        <v/>
      </c>
      <c r="K18" s="32" t="str">
        <f>IFERROR(VLOOKUP(O18,Kontext!$E$5:$G$37,3),"")</f>
        <v/>
      </c>
      <c r="L18" s="32"/>
      <c r="M18" s="39"/>
      <c r="N18" s="35"/>
      <c r="O18" s="35"/>
    </row>
    <row r="19" spans="1:15" ht="50.1" customHeight="1" x14ac:dyDescent="0.3">
      <c r="A19" s="67">
        <v>5</v>
      </c>
      <c r="B19" s="61" t="s">
        <v>133</v>
      </c>
      <c r="C19" s="31" t="s">
        <v>125</v>
      </c>
      <c r="D19" s="103" t="s">
        <v>266</v>
      </c>
      <c r="E19" s="78" t="str">
        <f>IF(G19="NVT",DropdownAntwoord!A$3,"")</f>
        <v/>
      </c>
      <c r="F19" s="74"/>
      <c r="G19" s="65"/>
      <c r="H19" s="32">
        <v>0</v>
      </c>
      <c r="I19" s="32" t="str">
        <f>IFERROR(VLOOKUP(M19,Kontext!$E$5:$G$37,3),"")</f>
        <v/>
      </c>
      <c r="J19" s="32" t="str">
        <f>IFERROR(VLOOKUP(N19,Kontext!$E$5:$G$37,3),"")</f>
        <v/>
      </c>
      <c r="K19" s="32" t="str">
        <f>IFERROR(VLOOKUP(O19,Kontext!$E$5:$G$37,3),"")</f>
        <v/>
      </c>
      <c r="L19" s="32"/>
      <c r="M19" s="39"/>
      <c r="N19" s="35"/>
      <c r="O19" s="35"/>
    </row>
    <row r="20" spans="1:15" ht="54.75" customHeight="1" x14ac:dyDescent="0.3">
      <c r="A20" s="67">
        <v>6</v>
      </c>
      <c r="B20" s="61" t="s">
        <v>133</v>
      </c>
      <c r="C20" s="31" t="s">
        <v>124</v>
      </c>
      <c r="D20" s="30" t="s">
        <v>267</v>
      </c>
      <c r="E20" s="78" t="str">
        <f>IF(G20="NVT",DropdownAntwoord!A$3,"")</f>
        <v/>
      </c>
      <c r="F20" s="74"/>
      <c r="G20" s="65"/>
      <c r="H20" s="32">
        <v>0</v>
      </c>
      <c r="I20" s="32" t="str">
        <f>IFERROR(VLOOKUP(M20,Kontext!$E$5:$G$37,3),"")</f>
        <v/>
      </c>
      <c r="J20" s="32" t="str">
        <f>IFERROR(VLOOKUP(N20,Kontext!$E$5:$G$37,3),"")</f>
        <v/>
      </c>
      <c r="K20" s="32" t="str">
        <f>IFERROR(VLOOKUP(O20,Kontext!$E$5:$G$37,3),"")</f>
        <v/>
      </c>
      <c r="L20" s="32"/>
      <c r="M20" s="39"/>
      <c r="N20" s="35"/>
      <c r="O20" s="35"/>
    </row>
    <row r="21" spans="1:15" s="28" customFormat="1" ht="30" customHeight="1" x14ac:dyDescent="0.3">
      <c r="A21" s="66" t="s">
        <v>196</v>
      </c>
      <c r="B21" s="35"/>
      <c r="C21" s="34"/>
      <c r="D21" s="71" t="s">
        <v>268</v>
      </c>
      <c r="E21" s="59"/>
      <c r="F21" s="80"/>
      <c r="G21" s="64"/>
      <c r="H21" s="34">
        <v>0</v>
      </c>
      <c r="I21" s="32" t="str">
        <f>IFERROR(VLOOKUP(M21,Kontext!$E$5:$G$37,3),"")</f>
        <v/>
      </c>
      <c r="J21" s="32" t="str">
        <f>IFERROR(VLOOKUP(N21,Kontext!$E$5:$G$37,3),"")</f>
        <v/>
      </c>
      <c r="K21" s="32" t="str">
        <f>IFERROR(VLOOKUP(O21,Kontext!$E$5:$G$37,3),"")</f>
        <v/>
      </c>
      <c r="L21" s="34"/>
      <c r="M21" s="38"/>
      <c r="N21" s="38"/>
      <c r="O21" s="38"/>
    </row>
    <row r="22" spans="1:15" ht="30" customHeight="1" x14ac:dyDescent="0.3">
      <c r="A22" s="67"/>
      <c r="B22" s="35"/>
      <c r="C22" s="32"/>
      <c r="D22" s="72" t="s">
        <v>269</v>
      </c>
      <c r="E22" s="77"/>
      <c r="F22" s="81"/>
      <c r="G22" s="65"/>
      <c r="H22" s="32">
        <v>0</v>
      </c>
      <c r="I22" s="32" t="str">
        <f>IFERROR(VLOOKUP(M22,Kontext!$E$5:$G$37,3),"")</f>
        <v/>
      </c>
      <c r="J22" s="32" t="str">
        <f>IFERROR(VLOOKUP(N22,Kontext!$E$5:$G$37,3),"")</f>
        <v/>
      </c>
      <c r="K22" s="32" t="str">
        <f>IFERROR(VLOOKUP(O22,Kontext!$E$5:$G$37,3),"")</f>
        <v/>
      </c>
      <c r="L22" s="32"/>
      <c r="M22" s="35"/>
      <c r="N22" s="35"/>
      <c r="O22" s="35"/>
    </row>
    <row r="23" spans="1:15" ht="50.1" customHeight="1" x14ac:dyDescent="0.3">
      <c r="A23" s="67">
        <v>7</v>
      </c>
      <c r="B23" s="35"/>
      <c r="C23" s="31" t="s">
        <v>123</v>
      </c>
      <c r="D23" s="73" t="s">
        <v>270</v>
      </c>
      <c r="E23" s="78" t="str">
        <f>IF(G23="NVT",DropdownAntwoord!A$3,"")</f>
        <v/>
      </c>
      <c r="F23" s="75"/>
      <c r="G23" s="65"/>
      <c r="H23" s="32"/>
      <c r="I23" s="32" t="str">
        <f>IFERROR(VLOOKUP(M23,Kontext!$E$5:$G$37,3),"")</f>
        <v/>
      </c>
      <c r="J23" s="32" t="str">
        <f>IFERROR(VLOOKUP(N23,Kontext!$E$5:$G$37,3),"")</f>
        <v/>
      </c>
      <c r="K23" s="32" t="str">
        <f>IFERROR(VLOOKUP(O23,Kontext!$E$5:$G$37,3),"")</f>
        <v/>
      </c>
      <c r="L23" s="32"/>
      <c r="M23" s="35"/>
      <c r="N23" s="35"/>
      <c r="O23" s="35"/>
    </row>
    <row r="24" spans="1:15" ht="50.1" customHeight="1" x14ac:dyDescent="0.3">
      <c r="A24" s="67">
        <v>8</v>
      </c>
      <c r="B24" s="61" t="s">
        <v>132</v>
      </c>
      <c r="C24" s="31" t="s">
        <v>123</v>
      </c>
      <c r="D24" s="101" t="s">
        <v>271</v>
      </c>
      <c r="E24" s="78" t="str">
        <f>IF(G24="NVT",DropdownAntwoord!A$3,"")</f>
        <v/>
      </c>
      <c r="F24" s="74"/>
      <c r="G24" s="65"/>
      <c r="H24" s="32">
        <v>0</v>
      </c>
      <c r="I24" s="32" t="str">
        <f>IFERROR(VLOOKUP(M24,Kontext!$E$5:$G$37,3),"")</f>
        <v/>
      </c>
      <c r="J24" s="32" t="str">
        <f>IFERROR(VLOOKUP(N24,Kontext!$E$5:$G$37,3),"")</f>
        <v/>
      </c>
      <c r="K24" s="32" t="str">
        <f>IFERROR(VLOOKUP(O24,Kontext!$E$5:$G$37,3),"")</f>
        <v/>
      </c>
      <c r="L24" s="32"/>
      <c r="M24" s="39"/>
      <c r="N24" s="35"/>
      <c r="O24" s="35"/>
    </row>
    <row r="25" spans="1:15" ht="73.5" customHeight="1" x14ac:dyDescent="0.3">
      <c r="A25" s="67">
        <v>9</v>
      </c>
      <c r="B25" s="61" t="s">
        <v>132</v>
      </c>
      <c r="C25" s="31" t="s">
        <v>118</v>
      </c>
      <c r="D25" s="30" t="s">
        <v>272</v>
      </c>
      <c r="E25" s="78" t="str">
        <f>IF(G25="NVT",DropdownAntwoord!A$3,"")</f>
        <v/>
      </c>
      <c r="F25" s="74"/>
      <c r="G25" s="65"/>
      <c r="H25" s="32">
        <v>0</v>
      </c>
      <c r="I25" s="32" t="str">
        <f>IFERROR(VLOOKUP(M25,Kontext!$E$5:$G$37,3),"")</f>
        <v/>
      </c>
      <c r="J25" s="32" t="str">
        <f>IFERROR(VLOOKUP(N25,Kontext!$E$5:$G$37,3),"")</f>
        <v/>
      </c>
      <c r="K25" s="32" t="str">
        <f>IFERROR(VLOOKUP(O25,Kontext!$E$5:$G$37,3),"")</f>
        <v/>
      </c>
      <c r="L25" s="32"/>
      <c r="M25" s="39"/>
      <c r="N25" s="35"/>
      <c r="O25" s="35"/>
    </row>
    <row r="26" spans="1:15" ht="76.5" customHeight="1" x14ac:dyDescent="0.3">
      <c r="A26" s="67">
        <v>10</v>
      </c>
      <c r="B26" s="61" t="s">
        <v>132</v>
      </c>
      <c r="C26" s="31" t="s">
        <v>122</v>
      </c>
      <c r="D26" s="101" t="s">
        <v>273</v>
      </c>
      <c r="E26" s="78" t="str">
        <f>IF(G26="NVT",DropdownAntwoord!A$3,"")</f>
        <v/>
      </c>
      <c r="F26" s="74"/>
      <c r="G26" s="65"/>
      <c r="H26" s="32">
        <v>0</v>
      </c>
      <c r="I26" s="32" t="str">
        <f>IFERROR(VLOOKUP(M26,Kontext!$E$5:$G$37,3),"")</f>
        <v/>
      </c>
      <c r="J26" s="32" t="str">
        <f>IFERROR(VLOOKUP(N26,Kontext!$E$5:$G$37,3),"")</f>
        <v/>
      </c>
      <c r="K26" s="32" t="str">
        <f>IFERROR(VLOOKUP(O26,Kontext!$E$5:$G$37,3),"")</f>
        <v/>
      </c>
      <c r="L26" s="32"/>
      <c r="M26" s="39"/>
      <c r="N26" s="35"/>
      <c r="O26" s="35"/>
    </row>
    <row r="27" spans="1:15" ht="63.75" customHeight="1" x14ac:dyDescent="0.3">
      <c r="A27" s="67">
        <v>11</v>
      </c>
      <c r="B27" s="61" t="s">
        <v>132</v>
      </c>
      <c r="C27" s="31" t="s">
        <v>121</v>
      </c>
      <c r="D27" s="101" t="s">
        <v>274</v>
      </c>
      <c r="E27" s="78" t="str">
        <f>IF(G27="NVT",DropdownAntwoord!A$3,"")</f>
        <v/>
      </c>
      <c r="F27" s="74"/>
      <c r="G27" s="65"/>
      <c r="H27" s="32">
        <v>0</v>
      </c>
      <c r="I27" s="32" t="str">
        <f>IFERROR(VLOOKUP(M27,Kontext!$E$5:$G$37,3),"")</f>
        <v/>
      </c>
      <c r="J27" s="32" t="str">
        <f>IFERROR(VLOOKUP(N27,Kontext!$E$5:$G$37,3),"")</f>
        <v/>
      </c>
      <c r="K27" s="32" t="str">
        <f>IFERROR(VLOOKUP(O27,Kontext!$E$5:$G$37,3),"")</f>
        <v/>
      </c>
      <c r="L27" s="32"/>
      <c r="M27" s="39"/>
      <c r="N27" s="35"/>
      <c r="O27" s="35"/>
    </row>
    <row r="28" spans="1:15" ht="50.1" customHeight="1" x14ac:dyDescent="0.3">
      <c r="A28" s="67">
        <v>12</v>
      </c>
      <c r="B28" s="61" t="s">
        <v>132</v>
      </c>
      <c r="C28" s="31" t="s">
        <v>120</v>
      </c>
      <c r="D28" s="101" t="s">
        <v>275</v>
      </c>
      <c r="E28" s="78" t="str">
        <f>IF(G28="NVT",DropdownAntwoord!A$3,"")</f>
        <v/>
      </c>
      <c r="F28" s="74"/>
      <c r="G28" s="65"/>
      <c r="H28" s="32">
        <v>0</v>
      </c>
      <c r="I28" s="32" t="str">
        <f>IFERROR(VLOOKUP(M28,Kontext!$E$5:$G$37,3),"")</f>
        <v/>
      </c>
      <c r="J28" s="32" t="str">
        <f>IFERROR(VLOOKUP(N28,Kontext!$E$5:$G$37,3),"")</f>
        <v/>
      </c>
      <c r="K28" s="32" t="str">
        <f>IFERROR(VLOOKUP(O28,Kontext!$E$5:$G$37,3),"")</f>
        <v/>
      </c>
      <c r="L28" s="32"/>
      <c r="M28" s="39"/>
      <c r="N28" s="35"/>
      <c r="O28" s="35"/>
    </row>
    <row r="29" spans="1:15" ht="30" customHeight="1" x14ac:dyDescent="0.3">
      <c r="A29" s="67"/>
      <c r="B29" s="35"/>
      <c r="C29" s="32"/>
      <c r="D29" s="72" t="s">
        <v>276</v>
      </c>
      <c r="E29" s="77"/>
      <c r="F29" s="81"/>
      <c r="G29" s="65"/>
      <c r="H29" s="32">
        <v>0</v>
      </c>
      <c r="I29" s="32" t="str">
        <f>IFERROR(VLOOKUP(M29,Kontext!$E$5:$G$37,3),"")</f>
        <v>Y</v>
      </c>
      <c r="J29" s="32" t="str">
        <f>IFERROR(VLOOKUP(N29,Kontext!$E$5:$G$37,3),"")</f>
        <v/>
      </c>
      <c r="K29" s="32" t="str">
        <f>IFERROR(VLOOKUP(O29,Kontext!$E$5:$G$37,3),"")</f>
        <v/>
      </c>
      <c r="L29" s="32"/>
      <c r="M29" s="35" t="s">
        <v>179</v>
      </c>
      <c r="N29" s="35"/>
      <c r="O29" s="35"/>
    </row>
    <row r="30" spans="1:15" ht="72.75" customHeight="1" x14ac:dyDescent="0.3">
      <c r="A30" s="67">
        <v>13</v>
      </c>
      <c r="B30" s="61" t="s">
        <v>132</v>
      </c>
      <c r="C30" s="31" t="s">
        <v>119</v>
      </c>
      <c r="D30" s="30" t="s">
        <v>277</v>
      </c>
      <c r="E30" s="78" t="str">
        <f>IF(G30="NVT",DropdownAntwoord!A$3,"")</f>
        <v/>
      </c>
      <c r="F30" s="74"/>
      <c r="G30" s="65" t="str">
        <f>IF(I30&lt;&gt;"N","","NVT")</f>
        <v/>
      </c>
      <c r="H30" s="32">
        <v>1</v>
      </c>
      <c r="I30" s="32" t="str">
        <f>IFERROR(VLOOKUP(M30,Kontext!$E$5:$G$37,3),"")</f>
        <v>Y</v>
      </c>
      <c r="J30" s="32" t="str">
        <f>IFERROR(VLOOKUP(N30,Kontext!$E$5:$G$37,3),"")</f>
        <v/>
      </c>
      <c r="K30" s="32" t="str">
        <f>IFERROR(VLOOKUP(O30,Kontext!$E$5:$G$37,3),"")</f>
        <v/>
      </c>
      <c r="L30" s="32"/>
      <c r="M30" s="39" t="s">
        <v>179</v>
      </c>
      <c r="N30" s="35"/>
      <c r="O30" s="35"/>
    </row>
    <row r="31" spans="1:15" ht="76.5" customHeight="1" x14ac:dyDescent="0.3">
      <c r="A31" s="67">
        <v>14</v>
      </c>
      <c r="B31" s="61" t="s">
        <v>132</v>
      </c>
      <c r="C31" s="31" t="s">
        <v>119</v>
      </c>
      <c r="D31" s="30" t="s">
        <v>278</v>
      </c>
      <c r="E31" s="78" t="str">
        <f>IF(G31="NVT",DropdownAntwoord!A$3,"")</f>
        <v>NVT / NA / KA</v>
      </c>
      <c r="F31" s="74"/>
      <c r="G31" s="65" t="str">
        <f>IF(OR(I31="Y",J31="Y"),"NVT","")</f>
        <v>NVT</v>
      </c>
      <c r="H31" s="32">
        <v>1</v>
      </c>
      <c r="I31" s="32" t="str">
        <f>IFERROR(VLOOKUP(M31,Kontext!$E$5:$G$37,3),"")</f>
        <v>Y</v>
      </c>
      <c r="J31" s="32" t="str">
        <f>IFERROR(VLOOKUP(N31,Kontext!$E$5:$G$37,3),"")</f>
        <v/>
      </c>
      <c r="K31" s="32" t="str">
        <f>IFERROR(VLOOKUP(O31,Kontext!$E$5:$G$37,3),"")</f>
        <v/>
      </c>
      <c r="L31" s="32"/>
      <c r="M31" s="39" t="s">
        <v>171</v>
      </c>
      <c r="N31" s="35"/>
      <c r="O31" s="35"/>
    </row>
    <row r="32" spans="1:15" s="28" customFormat="1" ht="30" customHeight="1" x14ac:dyDescent="0.3">
      <c r="A32" s="66" t="s">
        <v>197</v>
      </c>
      <c r="B32" s="35"/>
      <c r="C32" s="34"/>
      <c r="D32" s="71" t="s">
        <v>279</v>
      </c>
      <c r="E32" s="59"/>
      <c r="F32" s="80"/>
      <c r="G32" s="65"/>
      <c r="H32" s="32">
        <v>0</v>
      </c>
      <c r="I32" s="32" t="str">
        <f>IFERROR(VLOOKUP(M32,Kontext!$E$5:$G$37,3),"")</f>
        <v/>
      </c>
      <c r="J32" s="32" t="str">
        <f>IFERROR(VLOOKUP(N32,Kontext!$E$5:$G$37,3),"")</f>
        <v/>
      </c>
      <c r="K32" s="32" t="str">
        <f>IFERROR(VLOOKUP(O32,Kontext!$E$5:$G$37,3),"")</f>
        <v/>
      </c>
      <c r="L32" s="34"/>
      <c r="M32" s="38"/>
      <c r="N32" s="38"/>
      <c r="O32" s="38"/>
    </row>
    <row r="33" spans="1:15" ht="30" customHeight="1" x14ac:dyDescent="0.3">
      <c r="A33" s="67"/>
      <c r="B33" s="35"/>
      <c r="C33" s="32"/>
      <c r="D33" s="72" t="s">
        <v>280</v>
      </c>
      <c r="E33" s="77"/>
      <c r="F33" s="81"/>
      <c r="G33" s="65"/>
      <c r="H33" s="32">
        <v>0</v>
      </c>
      <c r="I33" s="32" t="str">
        <f>IFERROR(VLOOKUP(M33,Kontext!$E$5:$G$37,3),"")</f>
        <v/>
      </c>
      <c r="J33" s="32" t="str">
        <f>IFERROR(VLOOKUP(N33,Kontext!$E$5:$G$37,3),"")</f>
        <v/>
      </c>
      <c r="K33" s="32" t="str">
        <f>IFERROR(VLOOKUP(O33,Kontext!$E$5:$G$37,3),"")</f>
        <v/>
      </c>
      <c r="L33" s="32"/>
      <c r="M33" s="35"/>
      <c r="N33" s="35"/>
      <c r="O33" s="35"/>
    </row>
    <row r="34" spans="1:15" ht="53.25" customHeight="1" x14ac:dyDescent="0.3">
      <c r="A34" s="67">
        <v>15</v>
      </c>
      <c r="B34" s="61" t="s">
        <v>134</v>
      </c>
      <c r="C34" s="31" t="s">
        <v>117</v>
      </c>
      <c r="D34" s="101" t="s">
        <v>281</v>
      </c>
      <c r="E34" s="78" t="str">
        <f>IF(G34="NVT",DropdownAntwoord!A$3,"")</f>
        <v/>
      </c>
      <c r="F34" s="74"/>
      <c r="G34" s="65"/>
      <c r="H34" s="32">
        <v>0</v>
      </c>
      <c r="I34" s="32" t="str">
        <f>IFERROR(VLOOKUP(M34,Kontext!$E$5:$G$37,3),"")</f>
        <v/>
      </c>
      <c r="J34" s="32" t="str">
        <f>IFERROR(VLOOKUP(N34,Kontext!$E$5:$G$37,3),"")</f>
        <v/>
      </c>
      <c r="K34" s="32" t="str">
        <f>IFERROR(VLOOKUP(O34,Kontext!$E$5:$G$37,3),"")</f>
        <v/>
      </c>
      <c r="L34" s="32"/>
      <c r="M34" s="39"/>
      <c r="N34" s="35"/>
      <c r="O34" s="35"/>
    </row>
    <row r="35" spans="1:15" ht="54.75" customHeight="1" x14ac:dyDescent="0.3">
      <c r="A35" s="67">
        <v>16</v>
      </c>
      <c r="B35" s="61" t="s">
        <v>134</v>
      </c>
      <c r="C35" s="31" t="s">
        <v>116</v>
      </c>
      <c r="D35" s="101" t="s">
        <v>282</v>
      </c>
      <c r="E35" s="78" t="str">
        <f>IF(G35="NVT",DropdownAntwoord!A$3,"")</f>
        <v/>
      </c>
      <c r="F35" s="74"/>
      <c r="G35" s="65"/>
      <c r="H35" s="32">
        <v>0</v>
      </c>
      <c r="I35" s="32" t="str">
        <f>IFERROR(VLOOKUP(M35,Kontext!$E$5:$G$37,3),"")</f>
        <v/>
      </c>
      <c r="J35" s="32" t="str">
        <f>IFERROR(VLOOKUP(N35,Kontext!$E$5:$G$37,3),"")</f>
        <v/>
      </c>
      <c r="K35" s="32" t="str">
        <f>IFERROR(VLOOKUP(O35,Kontext!$E$5:$G$37,3),"")</f>
        <v/>
      </c>
      <c r="L35" s="32"/>
      <c r="M35" s="39"/>
      <c r="N35" s="35"/>
      <c r="O35" s="35"/>
    </row>
    <row r="36" spans="1:15" ht="72" customHeight="1" x14ac:dyDescent="0.3">
      <c r="A36" s="67">
        <v>17</v>
      </c>
      <c r="B36" s="61" t="s">
        <v>135</v>
      </c>
      <c r="C36" s="31" t="s">
        <v>47</v>
      </c>
      <c r="D36" s="101" t="s">
        <v>283</v>
      </c>
      <c r="E36" s="78" t="str">
        <f>IF(G36="NVT",DropdownAntwoord!A$3,"")</f>
        <v/>
      </c>
      <c r="F36" s="74"/>
      <c r="G36" s="65"/>
      <c r="H36" s="32">
        <v>0</v>
      </c>
      <c r="I36" s="32" t="str">
        <f>IFERROR(VLOOKUP(M36,Kontext!$E$5:$G$37,3),"")</f>
        <v/>
      </c>
      <c r="J36" s="32" t="str">
        <f>IFERROR(VLOOKUP(N36,Kontext!$E$5:$G$37,3),"")</f>
        <v/>
      </c>
      <c r="K36" s="32" t="str">
        <f>IFERROR(VLOOKUP(O36,Kontext!$E$5:$G$37,3),"")</f>
        <v/>
      </c>
      <c r="L36" s="32"/>
      <c r="M36" s="39"/>
      <c r="N36" s="35"/>
      <c r="O36" s="35"/>
    </row>
    <row r="37" spans="1:15" ht="50.1" customHeight="1" x14ac:dyDescent="0.3">
      <c r="A37" s="67">
        <v>18</v>
      </c>
      <c r="B37" s="61" t="s">
        <v>132</v>
      </c>
      <c r="C37" s="31" t="s">
        <v>115</v>
      </c>
      <c r="D37" s="101" t="s">
        <v>284</v>
      </c>
      <c r="E37" s="78" t="str">
        <f>IF(G37="NVT",DropdownAntwoord!A$3,"")</f>
        <v/>
      </c>
      <c r="F37" s="74"/>
      <c r="G37" s="65"/>
      <c r="H37" s="32">
        <v>0</v>
      </c>
      <c r="I37" s="32" t="str">
        <f>IFERROR(VLOOKUP(M37,Kontext!$E$5:$G$37,3),"")</f>
        <v/>
      </c>
      <c r="J37" s="32" t="str">
        <f>IFERROR(VLOOKUP(N37,Kontext!$E$5:$G$37,3),"")</f>
        <v/>
      </c>
      <c r="K37" s="32" t="str">
        <f>IFERROR(VLOOKUP(O37,Kontext!$E$5:$G$37,3),"")</f>
        <v/>
      </c>
      <c r="L37" s="32"/>
      <c r="M37" s="39"/>
      <c r="N37" s="35"/>
      <c r="O37" s="35"/>
    </row>
    <row r="38" spans="1:15" ht="50.1" customHeight="1" x14ac:dyDescent="0.3">
      <c r="A38" s="67">
        <v>19</v>
      </c>
      <c r="B38" s="61" t="s">
        <v>134</v>
      </c>
      <c r="C38" s="31" t="s">
        <v>113</v>
      </c>
      <c r="D38" s="101" t="s">
        <v>285</v>
      </c>
      <c r="E38" s="78" t="str">
        <f>IF(G38="NVT",DropdownAntwoord!A$3,"")</f>
        <v/>
      </c>
      <c r="F38" s="74"/>
      <c r="G38" s="65"/>
      <c r="H38" s="32">
        <v>0</v>
      </c>
      <c r="I38" s="32" t="str">
        <f>IFERROR(VLOOKUP(M38,Kontext!$E$5:$G$37,3),"")</f>
        <v/>
      </c>
      <c r="J38" s="32" t="str">
        <f>IFERROR(VLOOKUP(N38,Kontext!$E$5:$G$37,3),"")</f>
        <v/>
      </c>
      <c r="K38" s="32" t="str">
        <f>IFERROR(VLOOKUP(O38,Kontext!$E$5:$G$37,3),"")</f>
        <v/>
      </c>
      <c r="L38" s="32"/>
      <c r="M38" s="39"/>
      <c r="N38" s="35"/>
      <c r="O38" s="35"/>
    </row>
    <row r="39" spans="1:15" ht="51" customHeight="1" x14ac:dyDescent="0.3">
      <c r="A39" s="67">
        <v>20</v>
      </c>
      <c r="B39" s="62" t="s">
        <v>136</v>
      </c>
      <c r="C39" s="31" t="s">
        <v>114</v>
      </c>
      <c r="D39" s="101" t="s">
        <v>286</v>
      </c>
      <c r="E39" s="78" t="str">
        <f>IF(G39="NVT",DropdownAntwoord!A$3,"")</f>
        <v/>
      </c>
      <c r="F39" s="74"/>
      <c r="G39" s="65"/>
      <c r="H39" s="32">
        <v>0</v>
      </c>
      <c r="I39" s="32" t="str">
        <f>IFERROR(VLOOKUP(M39,Kontext!$E$5:$G$37,3),"")</f>
        <v/>
      </c>
      <c r="J39" s="32" t="str">
        <f>IFERROR(VLOOKUP(N39,Kontext!$E$5:$G$37,3),"")</f>
        <v/>
      </c>
      <c r="K39" s="32" t="str">
        <f>IFERROR(VLOOKUP(O39,Kontext!$E$5:$G$37,3),"")</f>
        <v/>
      </c>
      <c r="L39" s="32"/>
      <c r="M39" s="39"/>
      <c r="N39" s="35"/>
      <c r="O39" s="35"/>
    </row>
    <row r="40" spans="1:15" ht="50.1" customHeight="1" x14ac:dyDescent="0.3">
      <c r="A40" s="67">
        <v>21</v>
      </c>
      <c r="B40" s="61" t="s">
        <v>134</v>
      </c>
      <c r="C40" s="31" t="s">
        <v>113</v>
      </c>
      <c r="D40" s="101" t="s">
        <v>287</v>
      </c>
      <c r="E40" s="78" t="str">
        <f>IF(G40="NVT",DropdownAntwoord!A$3,"")</f>
        <v/>
      </c>
      <c r="F40" s="74"/>
      <c r="G40" s="65"/>
      <c r="H40" s="32">
        <v>0</v>
      </c>
      <c r="I40" s="32" t="str">
        <f>IFERROR(VLOOKUP(M40,Kontext!$E$5:$G$37,3),"")</f>
        <v/>
      </c>
      <c r="J40" s="32" t="str">
        <f>IFERROR(VLOOKUP(N40,Kontext!$E$5:$G$37,3),"")</f>
        <v/>
      </c>
      <c r="K40" s="32" t="str">
        <f>IFERROR(VLOOKUP(O40,Kontext!$E$5:$G$37,3),"")</f>
        <v/>
      </c>
      <c r="L40" s="32"/>
      <c r="M40" s="39"/>
      <c r="N40" s="35"/>
      <c r="O40" s="35"/>
    </row>
    <row r="41" spans="1:15" ht="50.1" customHeight="1" x14ac:dyDescent="0.3">
      <c r="A41" s="67">
        <v>22</v>
      </c>
      <c r="B41" s="61" t="s">
        <v>164</v>
      </c>
      <c r="C41" s="31" t="s">
        <v>1</v>
      </c>
      <c r="D41" s="101" t="s">
        <v>288</v>
      </c>
      <c r="E41" s="78" t="str">
        <f>IF(G41="NVT",DropdownAntwoord!A$3,"")</f>
        <v/>
      </c>
      <c r="F41" s="74"/>
      <c r="G41" s="65"/>
      <c r="H41" s="32">
        <v>0</v>
      </c>
      <c r="I41" s="32" t="str">
        <f>IFERROR(VLOOKUP(M41,Kontext!$E$5:$G$37,3),"")</f>
        <v/>
      </c>
      <c r="J41" s="32" t="str">
        <f>IFERROR(VLOOKUP(N41,Kontext!$E$5:$G$37,3),"")</f>
        <v/>
      </c>
      <c r="K41" s="32" t="str">
        <f>IFERROR(VLOOKUP(O41,Kontext!$E$5:$G$37,3),"")</f>
        <v/>
      </c>
      <c r="L41" s="32"/>
      <c r="M41" s="39"/>
      <c r="N41" s="35"/>
      <c r="O41" s="35"/>
    </row>
    <row r="42" spans="1:15" s="28" customFormat="1" ht="30" customHeight="1" x14ac:dyDescent="0.3">
      <c r="A42" s="66" t="s">
        <v>198</v>
      </c>
      <c r="B42" s="35"/>
      <c r="C42" s="34"/>
      <c r="D42" s="71" t="s">
        <v>289</v>
      </c>
      <c r="E42" s="59"/>
      <c r="F42" s="80"/>
      <c r="G42" s="65"/>
      <c r="H42" s="32">
        <v>0</v>
      </c>
      <c r="I42" s="32" t="str">
        <f>IFERROR(VLOOKUP(M42,Kontext!$E$5:$G$37,3),"")</f>
        <v/>
      </c>
      <c r="J42" s="32" t="str">
        <f>IFERROR(VLOOKUP(N42,Kontext!$E$5:$G$37,3),"")</f>
        <v/>
      </c>
      <c r="K42" s="32" t="str">
        <f>IFERROR(VLOOKUP(O42,Kontext!$E$5:$G$37,3),"")</f>
        <v/>
      </c>
      <c r="L42" s="34"/>
      <c r="M42" s="38"/>
      <c r="N42" s="38"/>
      <c r="O42" s="38"/>
    </row>
    <row r="43" spans="1:15" ht="30" customHeight="1" x14ac:dyDescent="0.3">
      <c r="A43" s="67"/>
      <c r="B43" s="35"/>
      <c r="C43" s="32"/>
      <c r="D43" s="72" t="s">
        <v>290</v>
      </c>
      <c r="E43" s="77"/>
      <c r="F43" s="81"/>
      <c r="G43" s="65"/>
      <c r="H43" s="32">
        <v>0</v>
      </c>
      <c r="I43" s="32" t="str">
        <f>IFERROR(VLOOKUP(M43,Kontext!$E$5:$G$37,3),"")</f>
        <v/>
      </c>
      <c r="J43" s="32" t="str">
        <f>IFERROR(VLOOKUP(N43,Kontext!$E$5:$G$37,3),"")</f>
        <v/>
      </c>
      <c r="K43" s="32" t="str">
        <f>IFERROR(VLOOKUP(O43,Kontext!$E$5:$G$37,3),"")</f>
        <v/>
      </c>
      <c r="L43" s="32"/>
      <c r="M43" s="35"/>
      <c r="N43" s="35"/>
      <c r="O43" s="35"/>
    </row>
    <row r="44" spans="1:15" ht="60.75" customHeight="1" x14ac:dyDescent="0.3">
      <c r="A44" s="67">
        <v>23</v>
      </c>
      <c r="B44" s="61" t="s">
        <v>134</v>
      </c>
      <c r="C44" s="31" t="s">
        <v>112</v>
      </c>
      <c r="D44" s="101" t="s">
        <v>291</v>
      </c>
      <c r="E44" s="78" t="str">
        <f>IF(G44="NVT",DropdownAntwoord!A$3,"")</f>
        <v/>
      </c>
      <c r="F44" s="74"/>
      <c r="G44" s="65"/>
      <c r="H44" s="32">
        <v>0</v>
      </c>
      <c r="I44" s="32" t="str">
        <f>IFERROR(VLOOKUP(M44,Kontext!$E$5:$G$37,3),"")</f>
        <v/>
      </c>
      <c r="J44" s="32" t="str">
        <f>IFERROR(VLOOKUP(N44,Kontext!$E$5:$G$37,3),"")</f>
        <v/>
      </c>
      <c r="K44" s="32" t="str">
        <f>IFERROR(VLOOKUP(O44,Kontext!$E$5:$G$37,3),"")</f>
        <v/>
      </c>
      <c r="L44" s="32"/>
      <c r="M44" s="39"/>
      <c r="N44" s="35"/>
      <c r="O44" s="35"/>
    </row>
    <row r="45" spans="1:15" s="28" customFormat="1" ht="30" customHeight="1" x14ac:dyDescent="0.3">
      <c r="A45" s="66" t="s">
        <v>199</v>
      </c>
      <c r="B45" s="35"/>
      <c r="C45" s="34"/>
      <c r="D45" s="71" t="s">
        <v>292</v>
      </c>
      <c r="E45" s="59"/>
      <c r="F45" s="80"/>
      <c r="G45" s="65"/>
      <c r="H45" s="32">
        <v>0</v>
      </c>
      <c r="I45" s="32" t="str">
        <f>IFERROR(VLOOKUP(M45,Kontext!$E$5:$G$37,3),"")</f>
        <v/>
      </c>
      <c r="J45" s="32" t="str">
        <f>IFERROR(VLOOKUP(N45,Kontext!$E$5:$G$37,3),"")</f>
        <v/>
      </c>
      <c r="K45" s="32" t="str">
        <f>IFERROR(VLOOKUP(O45,Kontext!$E$5:$G$37,3),"")</f>
        <v/>
      </c>
      <c r="L45" s="34"/>
      <c r="M45" s="38"/>
      <c r="N45" s="38"/>
      <c r="O45" s="38"/>
    </row>
    <row r="46" spans="1:15" ht="30" customHeight="1" x14ac:dyDescent="0.3">
      <c r="A46" s="67"/>
      <c r="B46" s="35"/>
      <c r="C46" s="32"/>
      <c r="D46" s="72" t="s">
        <v>293</v>
      </c>
      <c r="E46" s="77"/>
      <c r="F46" s="81"/>
      <c r="G46" s="65"/>
      <c r="H46" s="32">
        <v>0</v>
      </c>
      <c r="I46" s="32" t="str">
        <f>IFERROR(VLOOKUP(M46,Kontext!$E$5:$G$37,3),"")</f>
        <v/>
      </c>
      <c r="J46" s="32" t="str">
        <f>IFERROR(VLOOKUP(N46,Kontext!$E$5:$G$37,3),"")</f>
        <v/>
      </c>
      <c r="K46" s="32" t="str">
        <f>IFERROR(VLOOKUP(O46,Kontext!$E$5:$G$37,3),"")</f>
        <v/>
      </c>
      <c r="L46" s="32"/>
      <c r="M46" s="35"/>
      <c r="N46" s="35"/>
      <c r="O46" s="35"/>
    </row>
    <row r="47" spans="1:15" ht="50.1" customHeight="1" x14ac:dyDescent="0.3">
      <c r="A47" s="67">
        <v>24</v>
      </c>
      <c r="B47" s="61" t="s">
        <v>134</v>
      </c>
      <c r="C47" s="31" t="s">
        <v>103</v>
      </c>
      <c r="D47" s="101" t="s">
        <v>294</v>
      </c>
      <c r="E47" s="78" t="str">
        <f>IF(G47="NVT",DropdownAntwoord!A$3,"")</f>
        <v/>
      </c>
      <c r="F47" s="74"/>
      <c r="G47" s="65"/>
      <c r="H47" s="32">
        <v>0</v>
      </c>
      <c r="I47" s="32" t="str">
        <f>IFERROR(VLOOKUP(M47,Kontext!$E$5:$G$37,3),"")</f>
        <v/>
      </c>
      <c r="J47" s="32" t="str">
        <f>IFERROR(VLOOKUP(N47,Kontext!$E$5:$G$37,3),"")</f>
        <v/>
      </c>
      <c r="K47" s="32" t="str">
        <f>IFERROR(VLOOKUP(O47,Kontext!$E$5:$G$37,3),"")</f>
        <v/>
      </c>
      <c r="L47" s="32"/>
      <c r="M47" s="39"/>
      <c r="N47" s="35"/>
      <c r="O47" s="35"/>
    </row>
    <row r="48" spans="1:15" ht="50.1" customHeight="1" x14ac:dyDescent="0.3">
      <c r="A48" s="67">
        <v>25</v>
      </c>
      <c r="B48" s="61" t="s">
        <v>141</v>
      </c>
      <c r="C48" s="31" t="s">
        <v>102</v>
      </c>
      <c r="D48" s="104" t="s">
        <v>295</v>
      </c>
      <c r="E48" s="78" t="str">
        <f>IF(G48="NVT",DropdownAntwoord!A$3,"")</f>
        <v/>
      </c>
      <c r="F48" s="74"/>
      <c r="G48" s="65"/>
      <c r="H48" s="32">
        <v>0</v>
      </c>
      <c r="I48" s="32" t="str">
        <f>IFERROR(VLOOKUP(M48,Kontext!$E$5:$G$37,3),"")</f>
        <v/>
      </c>
      <c r="J48" s="32" t="str">
        <f>IFERROR(VLOOKUP(N48,Kontext!$E$5:$G$37,3),"")</f>
        <v/>
      </c>
      <c r="K48" s="32" t="str">
        <f>IFERROR(VLOOKUP(O48,Kontext!$E$5:$G$37,3),"")</f>
        <v/>
      </c>
      <c r="L48" s="32"/>
      <c r="M48" s="39"/>
      <c r="N48" s="35"/>
      <c r="O48" s="35"/>
    </row>
    <row r="49" spans="1:15" ht="50.1" customHeight="1" x14ac:dyDescent="0.3">
      <c r="A49" s="67">
        <v>26</v>
      </c>
      <c r="B49" s="61" t="s">
        <v>142</v>
      </c>
      <c r="C49" s="31" t="s">
        <v>52</v>
      </c>
      <c r="D49" s="101" t="s">
        <v>296</v>
      </c>
      <c r="E49" s="78" t="str">
        <f>IF(G49="NVT",DropdownAntwoord!A$3,"")</f>
        <v/>
      </c>
      <c r="F49" s="74"/>
      <c r="G49" s="65"/>
      <c r="H49" s="32">
        <v>0</v>
      </c>
      <c r="I49" s="32" t="str">
        <f>IFERROR(VLOOKUP(M49,Kontext!$E$5:$G$37,3),"")</f>
        <v/>
      </c>
      <c r="J49" s="32" t="str">
        <f>IFERROR(VLOOKUP(N49,Kontext!$E$5:$G$37,3),"")</f>
        <v/>
      </c>
      <c r="K49" s="32" t="str">
        <f>IFERROR(VLOOKUP(O49,Kontext!$E$5:$G$37,3),"")</f>
        <v/>
      </c>
      <c r="L49" s="32"/>
      <c r="M49" s="39"/>
      <c r="N49" s="35"/>
      <c r="O49" s="35"/>
    </row>
    <row r="50" spans="1:15" ht="50.1" customHeight="1" x14ac:dyDescent="0.3">
      <c r="A50" s="67">
        <v>27</v>
      </c>
      <c r="B50" s="61" t="s">
        <v>143</v>
      </c>
      <c r="C50" s="31" t="s">
        <v>101</v>
      </c>
      <c r="D50" s="104" t="s">
        <v>297</v>
      </c>
      <c r="E50" s="78" t="str">
        <f>IF(G50="NVT",DropdownAntwoord!A$3,"")</f>
        <v/>
      </c>
      <c r="F50" s="74"/>
      <c r="G50" s="65"/>
      <c r="H50" s="32">
        <v>0</v>
      </c>
      <c r="I50" s="32" t="str">
        <f>IFERROR(VLOOKUP(M50,Kontext!$E$5:$G$37,3),"")</f>
        <v/>
      </c>
      <c r="J50" s="32" t="str">
        <f>IFERROR(VLOOKUP(N50,Kontext!$E$5:$G$37,3),"")</f>
        <v/>
      </c>
      <c r="K50" s="32" t="str">
        <f>IFERROR(VLOOKUP(O50,Kontext!$E$5:$G$37,3),"")</f>
        <v/>
      </c>
      <c r="L50" s="32"/>
      <c r="M50" s="39"/>
      <c r="N50" s="35"/>
      <c r="O50" s="35"/>
    </row>
    <row r="51" spans="1:15" ht="53.25" customHeight="1" x14ac:dyDescent="0.3">
      <c r="A51" s="67">
        <v>28</v>
      </c>
      <c r="B51" s="61" t="s">
        <v>146</v>
      </c>
      <c r="C51" s="31" t="s">
        <v>96</v>
      </c>
      <c r="D51" s="104" t="s">
        <v>298</v>
      </c>
      <c r="E51" s="78" t="str">
        <f>IF(G51="NVT",DropdownAntwoord!A$3,"")</f>
        <v/>
      </c>
      <c r="F51" s="74"/>
      <c r="G51" s="65"/>
      <c r="H51" s="32">
        <v>0</v>
      </c>
      <c r="I51" s="32" t="str">
        <f>IFERROR(VLOOKUP(M51,Kontext!$E$5:$G$37,3),"")</f>
        <v/>
      </c>
      <c r="J51" s="32" t="str">
        <f>IFERROR(VLOOKUP(N51,Kontext!$E$5:$G$37,3),"")</f>
        <v/>
      </c>
      <c r="K51" s="32" t="str">
        <f>IFERROR(VLOOKUP(O51,Kontext!$E$5:$G$37,3),"")</f>
        <v/>
      </c>
      <c r="L51" s="32"/>
      <c r="M51" s="35"/>
      <c r="N51" s="35"/>
      <c r="O51" s="35"/>
    </row>
    <row r="52" spans="1:15" ht="30" customHeight="1" x14ac:dyDescent="0.3">
      <c r="A52" s="67"/>
      <c r="B52" s="35"/>
      <c r="C52" s="32"/>
      <c r="D52" s="72" t="s">
        <v>299</v>
      </c>
      <c r="E52" s="77"/>
      <c r="F52" s="81"/>
      <c r="G52" s="65"/>
      <c r="H52" s="32">
        <v>0</v>
      </c>
      <c r="I52" s="32" t="str">
        <f>IFERROR(VLOOKUP(M52,Kontext!$E$5:$G$37,3),"")</f>
        <v/>
      </c>
      <c r="J52" s="32" t="str">
        <f>IFERROR(VLOOKUP(N52,Kontext!$E$5:$G$37,3),"")</f>
        <v/>
      </c>
      <c r="K52" s="32" t="str">
        <f>IFERROR(VLOOKUP(O52,Kontext!$E$5:$G$37,3),"")</f>
        <v/>
      </c>
      <c r="L52" s="32"/>
      <c r="M52" s="35"/>
      <c r="N52" s="35"/>
      <c r="O52" s="35"/>
    </row>
    <row r="53" spans="1:15" ht="50.1" customHeight="1" x14ac:dyDescent="0.3">
      <c r="A53" s="67">
        <v>29</v>
      </c>
      <c r="B53" s="61" t="s">
        <v>144</v>
      </c>
      <c r="C53" s="31" t="s">
        <v>99</v>
      </c>
      <c r="D53" s="101" t="s">
        <v>300</v>
      </c>
      <c r="E53" s="78" t="str">
        <f>IF(G53="NVT",DropdownAntwoord!A$3,"")</f>
        <v/>
      </c>
      <c r="F53" s="74"/>
      <c r="G53" s="65"/>
      <c r="H53" s="32">
        <v>0</v>
      </c>
      <c r="I53" s="32" t="str">
        <f>IFERROR(VLOOKUP(M53,Kontext!$E$5:$G$37,3),"")</f>
        <v/>
      </c>
      <c r="J53" s="32" t="str">
        <f>IFERROR(VLOOKUP(N53,Kontext!$E$5:$G$37,3),"")</f>
        <v/>
      </c>
      <c r="K53" s="32" t="str">
        <f>IFERROR(VLOOKUP(O53,Kontext!$E$5:$G$37,3),"")</f>
        <v/>
      </c>
      <c r="L53" s="32"/>
      <c r="M53" s="39"/>
      <c r="N53" s="35"/>
      <c r="O53" s="35"/>
    </row>
    <row r="54" spans="1:15" ht="50.1" customHeight="1" x14ac:dyDescent="0.3">
      <c r="A54" s="67">
        <v>30</v>
      </c>
      <c r="B54" s="61" t="s">
        <v>144</v>
      </c>
      <c r="C54" s="31" t="s">
        <v>98</v>
      </c>
      <c r="D54" s="101" t="s">
        <v>301</v>
      </c>
      <c r="E54" s="78" t="str">
        <f>IF(G54="NVT",DropdownAntwoord!A$3,"")</f>
        <v/>
      </c>
      <c r="F54" s="74"/>
      <c r="G54" s="65"/>
      <c r="H54" s="32">
        <v>0</v>
      </c>
      <c r="I54" s="32" t="str">
        <f>IFERROR(VLOOKUP(M54,Kontext!$E$5:$G$37,3),"")</f>
        <v/>
      </c>
      <c r="J54" s="32" t="str">
        <f>IFERROR(VLOOKUP(N54,Kontext!$E$5:$G$37,3),"")</f>
        <v/>
      </c>
      <c r="K54" s="32" t="str">
        <f>IFERROR(VLOOKUP(O54,Kontext!$E$5:$G$37,3),"")</f>
        <v/>
      </c>
      <c r="L54" s="32"/>
      <c r="M54" s="39"/>
      <c r="N54" s="35"/>
      <c r="O54" s="35"/>
    </row>
    <row r="55" spans="1:15" ht="89.25" customHeight="1" x14ac:dyDescent="0.3">
      <c r="A55" s="67">
        <v>31</v>
      </c>
      <c r="B55" s="61" t="s">
        <v>144</v>
      </c>
      <c r="C55" s="31" t="s">
        <v>97</v>
      </c>
      <c r="D55" s="101" t="s">
        <v>302</v>
      </c>
      <c r="E55" s="78" t="str">
        <f>IF(G55="NVT",DropdownAntwoord!A$3,"")</f>
        <v/>
      </c>
      <c r="F55" s="74"/>
      <c r="G55" s="65"/>
      <c r="H55" s="32">
        <v>0</v>
      </c>
      <c r="I55" s="32" t="str">
        <f>IFERROR(VLOOKUP(M55,Kontext!$E$5:$G$37,3),"")</f>
        <v/>
      </c>
      <c r="J55" s="32" t="str">
        <f>IFERROR(VLOOKUP(N55,Kontext!$E$5:$G$37,3),"")</f>
        <v/>
      </c>
      <c r="K55" s="32" t="str">
        <f>IFERROR(VLOOKUP(O55,Kontext!$E$5:$G$37,3),"")</f>
        <v/>
      </c>
      <c r="L55" s="32"/>
      <c r="M55" s="39"/>
      <c r="N55" s="35"/>
      <c r="O55" s="35"/>
    </row>
    <row r="56" spans="1:15" ht="30" customHeight="1" x14ac:dyDescent="0.3">
      <c r="A56" s="67"/>
      <c r="B56" s="35"/>
      <c r="C56" s="32"/>
      <c r="D56" s="72" t="s">
        <v>303</v>
      </c>
      <c r="E56" s="77"/>
      <c r="F56" s="81"/>
      <c r="G56" s="65" t="str">
        <f>IF(I56="Y","","NVT")</f>
        <v/>
      </c>
      <c r="H56" s="32">
        <v>0</v>
      </c>
      <c r="I56" s="32" t="str">
        <f>IFERROR(VLOOKUP(M56,Kontext!$E$5:$G$37,3),"")</f>
        <v>Y</v>
      </c>
      <c r="J56" s="32" t="str">
        <f>IFERROR(VLOOKUP(N56,Kontext!$E$5:$G$37,3),"")</f>
        <v/>
      </c>
      <c r="K56" s="32" t="str">
        <f>IFERROR(VLOOKUP(O56,Kontext!$E$5:$G$37,3),"")</f>
        <v/>
      </c>
      <c r="L56" s="32"/>
      <c r="M56" s="35" t="s">
        <v>171</v>
      </c>
      <c r="N56" s="35"/>
      <c r="O56" s="35"/>
    </row>
    <row r="57" spans="1:15" ht="51" customHeight="1" x14ac:dyDescent="0.3">
      <c r="A57" s="67">
        <v>32</v>
      </c>
      <c r="B57" s="35"/>
      <c r="C57" s="33" t="s">
        <v>166</v>
      </c>
      <c r="D57" s="101" t="s">
        <v>304</v>
      </c>
      <c r="E57" s="78" t="str">
        <f>IF(G57="NVT",DropdownAntwoord!A$3,"")</f>
        <v/>
      </c>
      <c r="F57" s="74"/>
      <c r="G57" s="65" t="str">
        <f>IF(I57="N","NVT","")</f>
        <v/>
      </c>
      <c r="H57" s="32">
        <v>1</v>
      </c>
      <c r="I57" s="32" t="str">
        <f>IFERROR(VLOOKUP(M57,Kontext!$E$5:$G$37,3),"")</f>
        <v>Y</v>
      </c>
      <c r="J57" s="32" t="str">
        <f>IFERROR(VLOOKUP(N57,Kontext!$E$5:$G$37,3),"")</f>
        <v/>
      </c>
      <c r="K57" s="32" t="str">
        <f>IFERROR(VLOOKUP(O57,Kontext!$E$5:$G$37,3),"")</f>
        <v/>
      </c>
      <c r="L57" s="32"/>
      <c r="M57" s="35" t="s">
        <v>171</v>
      </c>
      <c r="N57" s="35"/>
      <c r="O57" s="35"/>
    </row>
    <row r="58" spans="1:15" ht="50.1" customHeight="1" x14ac:dyDescent="0.3">
      <c r="A58" s="67">
        <v>33</v>
      </c>
      <c r="B58" s="35"/>
      <c r="C58" s="33" t="s">
        <v>166</v>
      </c>
      <c r="D58" s="101" t="s">
        <v>305</v>
      </c>
      <c r="E58" s="78" t="str">
        <f>IF(G58="NVT",DropdownAntwoord!A$3,"")</f>
        <v/>
      </c>
      <c r="F58" s="74"/>
      <c r="G58" s="65" t="str">
        <f>IF(I58="N","NVT","")</f>
        <v/>
      </c>
      <c r="H58" s="32">
        <v>1</v>
      </c>
      <c r="I58" s="32" t="str">
        <f>IFERROR(VLOOKUP(M58,Kontext!$E$5:$G$37,3),"")</f>
        <v>Y</v>
      </c>
      <c r="J58" s="32" t="str">
        <f>IFERROR(VLOOKUP(N58,Kontext!$E$5:$G$37,3),"")</f>
        <v/>
      </c>
      <c r="K58" s="32" t="str">
        <f>IFERROR(VLOOKUP(O58,Kontext!$E$5:$G$37,3),"")</f>
        <v/>
      </c>
      <c r="L58" s="32"/>
      <c r="M58" s="35" t="s">
        <v>171</v>
      </c>
      <c r="N58" s="35"/>
      <c r="O58" s="35"/>
    </row>
    <row r="59" spans="1:15" s="28" customFormat="1" ht="30" customHeight="1" x14ac:dyDescent="0.3">
      <c r="A59" s="66" t="s">
        <v>200</v>
      </c>
      <c r="B59" s="35"/>
      <c r="C59" s="34"/>
      <c r="D59" s="71" t="s">
        <v>306</v>
      </c>
      <c r="E59" s="59"/>
      <c r="F59" s="80"/>
      <c r="G59" s="65"/>
      <c r="H59" s="34">
        <v>0</v>
      </c>
      <c r="I59" s="32" t="str">
        <f>IFERROR(VLOOKUP(M59,Kontext!$E$5:$G$37,3),"")</f>
        <v/>
      </c>
      <c r="J59" s="32" t="str">
        <f>IFERROR(VLOOKUP(N59,Kontext!$E$5:$G$37,3),"")</f>
        <v/>
      </c>
      <c r="K59" s="32" t="str">
        <f>IFERROR(VLOOKUP(O59,Kontext!$E$5:$G$37,3),"")</f>
        <v/>
      </c>
      <c r="L59" s="34"/>
      <c r="M59" s="38"/>
      <c r="N59" s="38"/>
      <c r="O59" s="38"/>
    </row>
    <row r="60" spans="1:15" ht="30" customHeight="1" x14ac:dyDescent="0.3">
      <c r="A60" s="67"/>
      <c r="B60" s="35"/>
      <c r="C60" s="32"/>
      <c r="D60" s="72" t="s">
        <v>307</v>
      </c>
      <c r="E60" s="77"/>
      <c r="F60" s="81"/>
      <c r="G60" s="65"/>
      <c r="H60" s="34">
        <v>0</v>
      </c>
      <c r="I60" s="32" t="str">
        <f>IFERROR(VLOOKUP(M60,Kontext!$E$5:$G$37,3),"")</f>
        <v/>
      </c>
      <c r="J60" s="32" t="str">
        <f>IFERROR(VLOOKUP(N60,Kontext!$E$5:$G$37,3),"")</f>
        <v/>
      </c>
      <c r="K60" s="32" t="str">
        <f>IFERROR(VLOOKUP(O60,Kontext!$E$5:$G$37,3),"")</f>
        <v/>
      </c>
      <c r="L60" s="34"/>
      <c r="M60" s="35"/>
      <c r="N60" s="35"/>
      <c r="O60" s="35"/>
    </row>
    <row r="61" spans="1:15" ht="44.25" customHeight="1" x14ac:dyDescent="0.3">
      <c r="A61" s="67">
        <v>34</v>
      </c>
      <c r="B61" s="61" t="s">
        <v>149</v>
      </c>
      <c r="C61" s="31" t="s">
        <v>92</v>
      </c>
      <c r="D61" s="101" t="s">
        <v>308</v>
      </c>
      <c r="E61" s="78" t="str">
        <f>IF(G61="NVT",DropdownAntwoord!A$3,"")</f>
        <v/>
      </c>
      <c r="F61" s="74"/>
      <c r="G61" s="65"/>
      <c r="H61" s="34">
        <v>0</v>
      </c>
      <c r="I61" s="32" t="str">
        <f>IFERROR(VLOOKUP(M61,Kontext!$E$5:$G$37,3),"")</f>
        <v/>
      </c>
      <c r="J61" s="32" t="str">
        <f>IFERROR(VLOOKUP(N61,Kontext!$E$5:$G$37,3),"")</f>
        <v/>
      </c>
      <c r="K61" s="32" t="str">
        <f>IFERROR(VLOOKUP(O61,Kontext!$E$5:$G$37,3),"")</f>
        <v/>
      </c>
      <c r="L61" s="34"/>
      <c r="M61" s="39"/>
      <c r="N61" s="35"/>
      <c r="O61" s="35"/>
    </row>
    <row r="62" spans="1:15" ht="60.75" customHeight="1" x14ac:dyDescent="0.3">
      <c r="A62" s="67">
        <v>35</v>
      </c>
      <c r="B62" s="61" t="s">
        <v>149</v>
      </c>
      <c r="C62" s="31" t="s">
        <v>91</v>
      </c>
      <c r="D62" s="104" t="s">
        <v>309</v>
      </c>
      <c r="E62" s="78" t="str">
        <f>IF(G62="NVT",DropdownAntwoord!A$3,"")</f>
        <v/>
      </c>
      <c r="F62" s="74"/>
      <c r="G62" s="65"/>
      <c r="H62" s="34">
        <v>0</v>
      </c>
      <c r="I62" s="32" t="str">
        <f>IFERROR(VLOOKUP(M62,Kontext!$E$5:$G$37,3),"")</f>
        <v/>
      </c>
      <c r="J62" s="32" t="str">
        <f>IFERROR(VLOOKUP(N62,Kontext!$E$5:$G$37,3),"")</f>
        <v/>
      </c>
      <c r="K62" s="32" t="str">
        <f>IFERROR(VLOOKUP(O62,Kontext!$E$5:$G$37,3),"")</f>
        <v/>
      </c>
      <c r="L62" s="34"/>
      <c r="M62" s="39"/>
      <c r="N62" s="35"/>
      <c r="O62" s="35"/>
    </row>
    <row r="63" spans="1:15" ht="50.1" customHeight="1" x14ac:dyDescent="0.3">
      <c r="A63" s="67">
        <v>36</v>
      </c>
      <c r="B63" s="61" t="s">
        <v>149</v>
      </c>
      <c r="C63" s="31" t="s">
        <v>90</v>
      </c>
      <c r="D63" s="30" t="s">
        <v>310</v>
      </c>
      <c r="E63" s="78" t="str">
        <f>IF(G63="NVT",DropdownAntwoord!A$3,"")</f>
        <v/>
      </c>
      <c r="F63" s="74"/>
      <c r="G63" s="65"/>
      <c r="H63" s="34">
        <v>0</v>
      </c>
      <c r="I63" s="32" t="str">
        <f>IFERROR(VLOOKUP(M63,Kontext!$E$5:$G$37,3),"")</f>
        <v/>
      </c>
      <c r="J63" s="32" t="str">
        <f>IFERROR(VLOOKUP(N63,Kontext!$E$5:$G$37,3),"")</f>
        <v/>
      </c>
      <c r="K63" s="32" t="str">
        <f>IFERROR(VLOOKUP(O63,Kontext!$E$5:$G$37,3),"")</f>
        <v/>
      </c>
      <c r="L63" s="34"/>
      <c r="M63" s="39"/>
      <c r="N63" s="35"/>
      <c r="O63" s="35"/>
    </row>
    <row r="64" spans="1:15" ht="50.1" customHeight="1" x14ac:dyDescent="0.3">
      <c r="A64" s="67">
        <v>37</v>
      </c>
      <c r="B64" s="61" t="s">
        <v>149</v>
      </c>
      <c r="C64" s="31" t="s">
        <v>89</v>
      </c>
      <c r="D64" s="101" t="s">
        <v>311</v>
      </c>
      <c r="E64" s="78" t="str">
        <f>IF(G64="NVT",DropdownAntwoord!A$3,"")</f>
        <v/>
      </c>
      <c r="F64" s="74"/>
      <c r="G64" s="65"/>
      <c r="H64" s="34">
        <v>0</v>
      </c>
      <c r="I64" s="32" t="str">
        <f>IFERROR(VLOOKUP(M64,Kontext!$E$5:$G$37,3),"")</f>
        <v/>
      </c>
      <c r="J64" s="32" t="str">
        <f>IFERROR(VLOOKUP(N64,Kontext!$E$5:$G$37,3),"")</f>
        <v/>
      </c>
      <c r="K64" s="32" t="str">
        <f>IFERROR(VLOOKUP(O64,Kontext!$E$5:$G$37,3),"")</f>
        <v/>
      </c>
      <c r="L64" s="34"/>
      <c r="M64" s="39"/>
      <c r="N64" s="35"/>
      <c r="O64" s="35"/>
    </row>
    <row r="65" spans="1:15" ht="51" customHeight="1" x14ac:dyDescent="0.3">
      <c r="A65" s="67">
        <v>38</v>
      </c>
      <c r="B65" s="61" t="s">
        <v>139</v>
      </c>
      <c r="C65" s="31" t="s">
        <v>110</v>
      </c>
      <c r="D65" s="101" t="s">
        <v>312</v>
      </c>
      <c r="E65" s="78" t="str">
        <f>IF(G65="NVT",DropdownAntwoord!A$3,"")</f>
        <v/>
      </c>
      <c r="F65" s="74"/>
      <c r="G65" s="65"/>
      <c r="H65" s="32">
        <v>0</v>
      </c>
      <c r="I65" s="32" t="str">
        <f>IFERROR(VLOOKUP(M65,Kontext!$E$5:$G$37,3),"")</f>
        <v/>
      </c>
      <c r="J65" s="32" t="str">
        <f>IFERROR(VLOOKUP(N65,Kontext!$E$5:$G$37,3),"")</f>
        <v/>
      </c>
      <c r="K65" s="32" t="str">
        <f>IFERROR(VLOOKUP(O65,Kontext!$E$5:$G$37,3),"")</f>
        <v/>
      </c>
      <c r="L65" s="32"/>
      <c r="M65" s="39"/>
      <c r="N65" s="35"/>
      <c r="O65" s="35"/>
    </row>
    <row r="66" spans="1:15" ht="76.5" customHeight="1" x14ac:dyDescent="0.3">
      <c r="A66" s="67">
        <v>39</v>
      </c>
      <c r="B66" s="61" t="s">
        <v>140</v>
      </c>
      <c r="C66" s="31" t="s">
        <v>109</v>
      </c>
      <c r="D66" s="101" t="s">
        <v>313</v>
      </c>
      <c r="E66" s="78" t="str">
        <f>IF(G66="NVT",DropdownAntwoord!A$3,"")</f>
        <v/>
      </c>
      <c r="F66" s="74"/>
      <c r="G66" s="65"/>
      <c r="H66" s="32">
        <v>0</v>
      </c>
      <c r="I66" s="32" t="str">
        <f>IFERROR(VLOOKUP(M66,Kontext!$E$5:$G$37,3),"")</f>
        <v/>
      </c>
      <c r="J66" s="32" t="str">
        <f>IFERROR(VLOOKUP(N66,Kontext!$E$5:$G$37,3),"")</f>
        <v/>
      </c>
      <c r="K66" s="32" t="str">
        <f>IFERROR(VLOOKUP(O66,Kontext!$E$5:$G$37,3),"")</f>
        <v/>
      </c>
      <c r="L66" s="32"/>
      <c r="M66" s="39"/>
      <c r="N66" s="35"/>
      <c r="O66" s="35"/>
    </row>
    <row r="67" spans="1:15" ht="50.1" customHeight="1" x14ac:dyDescent="0.3">
      <c r="A67" s="67">
        <v>40</v>
      </c>
      <c r="B67" s="61" t="s">
        <v>140</v>
      </c>
      <c r="C67" s="31" t="s">
        <v>108</v>
      </c>
      <c r="D67" s="101" t="s">
        <v>314</v>
      </c>
      <c r="E67" s="78" t="str">
        <f>IF(G67="NVT",DropdownAntwoord!A$3,"")</f>
        <v/>
      </c>
      <c r="F67" s="74"/>
      <c r="G67" s="65"/>
      <c r="H67" s="32">
        <v>0</v>
      </c>
      <c r="I67" s="32" t="str">
        <f>IFERROR(VLOOKUP(M67,Kontext!$E$5:$G$37,3),"")</f>
        <v/>
      </c>
      <c r="J67" s="32" t="str">
        <f>IFERROR(VLOOKUP(N67,Kontext!$E$5:$G$37,3),"")</f>
        <v/>
      </c>
      <c r="K67" s="32" t="str">
        <f>IFERROR(VLOOKUP(O67,Kontext!$E$5:$G$37,3),"")</f>
        <v/>
      </c>
      <c r="L67" s="32"/>
      <c r="M67" s="39"/>
      <c r="N67" s="35"/>
      <c r="O67" s="35"/>
    </row>
    <row r="68" spans="1:15" ht="30" customHeight="1" x14ac:dyDescent="0.3">
      <c r="A68" s="67"/>
      <c r="B68" s="35"/>
      <c r="C68" s="32"/>
      <c r="D68" s="72" t="s">
        <v>315</v>
      </c>
      <c r="E68" s="77"/>
      <c r="F68" s="81"/>
      <c r="G68" s="65"/>
      <c r="H68" s="34">
        <v>0</v>
      </c>
      <c r="I68" s="32" t="str">
        <f>IFERROR(VLOOKUP(M68,Kontext!$E$5:$G$37,3),"")</f>
        <v/>
      </c>
      <c r="J68" s="32" t="str">
        <f>IFERROR(VLOOKUP(N68,Kontext!$E$5:$G$37,3),"")</f>
        <v/>
      </c>
      <c r="K68" s="32" t="str">
        <f>IFERROR(VLOOKUP(O68,Kontext!$E$5:$G$37,3),"")</f>
        <v/>
      </c>
      <c r="L68" s="34"/>
      <c r="M68" s="35"/>
      <c r="N68" s="35"/>
      <c r="O68" s="35"/>
    </row>
    <row r="69" spans="1:15" ht="50.1" customHeight="1" x14ac:dyDescent="0.3">
      <c r="A69" s="67">
        <v>41</v>
      </c>
      <c r="B69" s="61" t="s">
        <v>147</v>
      </c>
      <c r="C69" s="31" t="s">
        <v>94</v>
      </c>
      <c r="D69" s="30" t="s">
        <v>316</v>
      </c>
      <c r="E69" s="78" t="str">
        <f>IF(G69="NVT",DropdownAntwoord!A$3,"")</f>
        <v/>
      </c>
      <c r="F69" s="74"/>
      <c r="G69" s="65"/>
      <c r="H69" s="34">
        <v>0</v>
      </c>
      <c r="I69" s="32" t="str">
        <f>IFERROR(VLOOKUP(M69,Kontext!$E$5:$G$37,3),"")</f>
        <v/>
      </c>
      <c r="J69" s="32" t="str">
        <f>IFERROR(VLOOKUP(N69,Kontext!$E$5:$G$37,3),"")</f>
        <v/>
      </c>
      <c r="K69" s="32" t="str">
        <f>IFERROR(VLOOKUP(O69,Kontext!$E$5:$G$37,3),"")</f>
        <v/>
      </c>
      <c r="L69" s="34"/>
      <c r="M69" s="39"/>
      <c r="N69" s="35"/>
      <c r="O69" s="35"/>
    </row>
    <row r="70" spans="1:15" ht="50.1" customHeight="1" x14ac:dyDescent="0.3">
      <c r="A70" s="67">
        <v>42</v>
      </c>
      <c r="B70" s="61" t="s">
        <v>149</v>
      </c>
      <c r="C70" s="31" t="s">
        <v>88</v>
      </c>
      <c r="D70" s="101" t="s">
        <v>317</v>
      </c>
      <c r="E70" s="78" t="str">
        <f>IF(G70="NVT",DropdownAntwoord!A$3,"")</f>
        <v/>
      </c>
      <c r="F70" s="74"/>
      <c r="G70" s="65"/>
      <c r="H70" s="34">
        <v>0</v>
      </c>
      <c r="I70" s="32" t="str">
        <f>IFERROR(VLOOKUP(M70,Kontext!$E$5:$G$37,3),"")</f>
        <v/>
      </c>
      <c r="J70" s="32" t="str">
        <f>IFERROR(VLOOKUP(N70,Kontext!$E$5:$G$37,3),"")</f>
        <v/>
      </c>
      <c r="K70" s="32" t="str">
        <f>IFERROR(VLOOKUP(O70,Kontext!$E$5:$G$37,3),"")</f>
        <v/>
      </c>
      <c r="L70" s="34"/>
      <c r="M70" s="39"/>
      <c r="N70" s="35"/>
      <c r="O70" s="35"/>
    </row>
    <row r="71" spans="1:15" ht="68.25" customHeight="1" x14ac:dyDescent="0.3">
      <c r="A71" s="67">
        <v>43</v>
      </c>
      <c r="B71" s="61" t="s">
        <v>148</v>
      </c>
      <c r="C71" s="31" t="s">
        <v>87</v>
      </c>
      <c r="D71" s="101" t="s">
        <v>318</v>
      </c>
      <c r="E71" s="78" t="str">
        <f>IF(G71="NVT",DropdownAntwoord!A$3,"")</f>
        <v/>
      </c>
      <c r="F71" s="74"/>
      <c r="G71" s="65"/>
      <c r="H71" s="34">
        <v>0</v>
      </c>
      <c r="I71" s="32" t="str">
        <f>IFERROR(VLOOKUP(M71,Kontext!$E$5:$G$37,3),"")</f>
        <v/>
      </c>
      <c r="J71" s="32" t="str">
        <f>IFERROR(VLOOKUP(N71,Kontext!$E$5:$G$37,3),"")</f>
        <v/>
      </c>
      <c r="K71" s="32" t="str">
        <f>IFERROR(VLOOKUP(O71,Kontext!$E$5:$G$37,3),"")</f>
        <v/>
      </c>
      <c r="L71" s="34"/>
      <c r="M71" s="39"/>
      <c r="N71" s="35"/>
      <c r="O71" s="35"/>
    </row>
    <row r="72" spans="1:15" ht="50.1" customHeight="1" x14ac:dyDescent="0.3">
      <c r="A72" s="67">
        <v>44</v>
      </c>
      <c r="B72" s="61" t="s">
        <v>137</v>
      </c>
      <c r="C72" s="31" t="s">
        <v>111</v>
      </c>
      <c r="D72" s="101" t="s">
        <v>319</v>
      </c>
      <c r="E72" s="78" t="str">
        <f>IF(G72="NVT",DropdownAntwoord!A$3,"")</f>
        <v/>
      </c>
      <c r="F72" s="74"/>
      <c r="G72" s="65"/>
      <c r="H72" s="32">
        <v>0</v>
      </c>
      <c r="I72" s="32" t="str">
        <f>IFERROR(VLOOKUP(M72,Kontext!$E$5:$G$37,3),"")</f>
        <v/>
      </c>
      <c r="J72" s="32" t="str">
        <f>IFERROR(VLOOKUP(N72,Kontext!$E$5:$G$37,3),"")</f>
        <v/>
      </c>
      <c r="K72" s="32" t="str">
        <f>IFERROR(VLOOKUP(O72,Kontext!$E$5:$G$37,3),"")</f>
        <v/>
      </c>
      <c r="L72" s="32"/>
      <c r="M72" s="39"/>
      <c r="N72" s="35"/>
      <c r="O72" s="35"/>
    </row>
    <row r="73" spans="1:15" ht="50.1" customHeight="1" x14ac:dyDescent="0.3">
      <c r="A73" s="67">
        <v>45</v>
      </c>
      <c r="B73" s="61" t="s">
        <v>138</v>
      </c>
      <c r="C73" s="31" t="s">
        <v>100</v>
      </c>
      <c r="D73" s="30" t="s">
        <v>320</v>
      </c>
      <c r="E73" s="78" t="str">
        <f>IF(G73="NVT",DropdownAntwoord!A$3,"")</f>
        <v/>
      </c>
      <c r="F73" s="74"/>
      <c r="G73" s="65"/>
      <c r="H73" s="32">
        <v>0</v>
      </c>
      <c r="I73" s="32" t="str">
        <f>IFERROR(VLOOKUP(M73,Kontext!$E$5:$G$37,3),"")</f>
        <v/>
      </c>
      <c r="J73" s="32" t="str">
        <f>IFERROR(VLOOKUP(N73,Kontext!$E$5:$G$37,3),"")</f>
        <v/>
      </c>
      <c r="K73" s="32" t="str">
        <f>IFERROR(VLOOKUP(O73,Kontext!$E$5:$G$37,3),"")</f>
        <v/>
      </c>
      <c r="L73" s="32"/>
      <c r="M73" s="39"/>
      <c r="N73" s="35"/>
      <c r="O73" s="35"/>
    </row>
    <row r="74" spans="1:15" ht="50.1" customHeight="1" x14ac:dyDescent="0.3">
      <c r="A74" s="67">
        <v>46</v>
      </c>
      <c r="B74" s="61" t="s">
        <v>140</v>
      </c>
      <c r="C74" s="31" t="s">
        <v>107</v>
      </c>
      <c r="D74" s="101" t="s">
        <v>321</v>
      </c>
      <c r="E74" s="78" t="str">
        <f>IF(G74="NVT",DropdownAntwoord!A$3,"")</f>
        <v/>
      </c>
      <c r="F74" s="74"/>
      <c r="G74" s="65"/>
      <c r="H74" s="32">
        <v>0</v>
      </c>
      <c r="I74" s="32" t="str">
        <f>IFERROR(VLOOKUP(M74,Kontext!$E$5:$G$37,3),"")</f>
        <v/>
      </c>
      <c r="J74" s="32" t="str">
        <f>IFERROR(VLOOKUP(N74,Kontext!$E$5:$G$37,3),"")</f>
        <v/>
      </c>
      <c r="K74" s="32" t="str">
        <f>IFERROR(VLOOKUP(O74,Kontext!$E$5:$G$37,3),"")</f>
        <v/>
      </c>
      <c r="L74" s="32"/>
      <c r="M74" s="39"/>
      <c r="N74" s="35"/>
      <c r="O74" s="35"/>
    </row>
    <row r="75" spans="1:15" s="28" customFormat="1" ht="30" customHeight="1" x14ac:dyDescent="0.3">
      <c r="A75" s="66" t="s">
        <v>201</v>
      </c>
      <c r="B75" s="35"/>
      <c r="C75" s="34"/>
      <c r="D75" s="71" t="s">
        <v>322</v>
      </c>
      <c r="E75" s="59"/>
      <c r="F75" s="80"/>
      <c r="G75" s="65" t="str">
        <f>IF(I75="Y","","NVT")</f>
        <v/>
      </c>
      <c r="H75" s="34">
        <v>0</v>
      </c>
      <c r="I75" s="32" t="str">
        <f>IFERROR(VLOOKUP(M75,Kontext!$E$5:$G$37,3),"")</f>
        <v>Y</v>
      </c>
      <c r="J75" s="32" t="str">
        <f>IFERROR(VLOOKUP(N75,Kontext!$E$5:$G$37,3),"")</f>
        <v/>
      </c>
      <c r="K75" s="32" t="str">
        <f>IFERROR(VLOOKUP(O75,Kontext!$E$5:$G$37,3),"")</f>
        <v/>
      </c>
      <c r="L75" s="34"/>
      <c r="M75" s="38" t="s">
        <v>180</v>
      </c>
      <c r="O75" s="38"/>
    </row>
    <row r="76" spans="1:15" ht="30" customHeight="1" x14ac:dyDescent="0.3">
      <c r="A76" s="67"/>
      <c r="B76" s="35"/>
      <c r="C76" s="32"/>
      <c r="D76" s="72" t="s">
        <v>323</v>
      </c>
      <c r="E76" s="77"/>
      <c r="F76" s="81"/>
      <c r="G76" s="65"/>
      <c r="H76" s="32">
        <v>0</v>
      </c>
      <c r="I76" s="32" t="str">
        <f>IFERROR(VLOOKUP(M76,Kontext!$E$5:$G$37,3),"")</f>
        <v/>
      </c>
      <c r="J76" s="32" t="str">
        <f>IFERROR(VLOOKUP(N76,Kontext!$E$5:$G$37,3),"")</f>
        <v/>
      </c>
      <c r="K76" s="32" t="str">
        <f>IFERROR(VLOOKUP(O76,Kontext!$E$5:$G$37,3),"")</f>
        <v/>
      </c>
      <c r="L76" s="32"/>
      <c r="M76" s="35"/>
      <c r="N76" s="35"/>
      <c r="O76" s="35"/>
    </row>
    <row r="77" spans="1:15" ht="50.1" customHeight="1" x14ac:dyDescent="0.3">
      <c r="A77" s="67">
        <v>47</v>
      </c>
      <c r="B77" s="61" t="s">
        <v>136</v>
      </c>
      <c r="C77" s="31" t="s">
        <v>86</v>
      </c>
      <c r="D77" s="30" t="s">
        <v>324</v>
      </c>
      <c r="E77" s="78" t="str">
        <f>IF(G77="NVT",DropdownAntwoord!A$3,"")</f>
        <v/>
      </c>
      <c r="F77" s="74"/>
      <c r="G77" s="65" t="str">
        <f>IF(I77="Y","","NVT")</f>
        <v/>
      </c>
      <c r="H77" s="34">
        <v>1</v>
      </c>
      <c r="I77" s="32" t="str">
        <f>IFERROR(VLOOKUP(M77,Kontext!$E$5:$G$37,3),"")</f>
        <v>Y</v>
      </c>
      <c r="J77" s="32" t="str">
        <f>IFERROR(VLOOKUP(N77,Kontext!$E$5:$G$37,3),"")</f>
        <v/>
      </c>
      <c r="K77" s="32" t="str">
        <f>IFERROR(VLOOKUP(O77,Kontext!$E$5:$G$37,3),"")</f>
        <v/>
      </c>
      <c r="L77" s="34"/>
      <c r="M77" s="39" t="s">
        <v>180</v>
      </c>
      <c r="N77" s="35"/>
      <c r="O77" s="35"/>
    </row>
    <row r="78" spans="1:15" ht="50.1" customHeight="1" x14ac:dyDescent="0.3">
      <c r="A78" s="67">
        <v>48</v>
      </c>
      <c r="B78" s="61" t="s">
        <v>136</v>
      </c>
      <c r="C78" s="31" t="s">
        <v>85</v>
      </c>
      <c r="D78" s="30" t="s">
        <v>325</v>
      </c>
      <c r="E78" s="78" t="str">
        <f>IF(G78="NVT",DropdownAntwoord!A$3,"")</f>
        <v/>
      </c>
      <c r="F78" s="74"/>
      <c r="G78" s="65" t="str">
        <f>IF(I78="Y","","NVT")</f>
        <v/>
      </c>
      <c r="H78" s="32">
        <v>1</v>
      </c>
      <c r="I78" s="32" t="str">
        <f>IFERROR(VLOOKUP(M78,Kontext!$E$5:$G$37,3),"")</f>
        <v>Y</v>
      </c>
      <c r="J78" s="32" t="str">
        <f>IFERROR(VLOOKUP(N78,Kontext!$E$5:$G$37,3),"")</f>
        <v/>
      </c>
      <c r="K78" s="32" t="str">
        <f>IFERROR(VLOOKUP(O78,Kontext!$E$5:$G$37,3),"")</f>
        <v/>
      </c>
      <c r="L78" s="32"/>
      <c r="M78" s="39" t="s">
        <v>180</v>
      </c>
      <c r="N78" s="35"/>
      <c r="O78" s="35"/>
    </row>
    <row r="79" spans="1:15" ht="50.1" customHeight="1" x14ac:dyDescent="0.3">
      <c r="A79" s="67">
        <v>49</v>
      </c>
      <c r="B79" s="61" t="s">
        <v>136</v>
      </c>
      <c r="C79" s="31" t="s">
        <v>84</v>
      </c>
      <c r="D79" s="30" t="s">
        <v>326</v>
      </c>
      <c r="E79" s="78" t="str">
        <f>IF(G79="NVT",DropdownAntwoord!A$3,"")</f>
        <v/>
      </c>
      <c r="F79" s="74"/>
      <c r="G79" s="65" t="str">
        <f>IF(I79="Y","","NVT")</f>
        <v/>
      </c>
      <c r="H79" s="34">
        <v>1</v>
      </c>
      <c r="I79" s="32" t="str">
        <f>IFERROR(VLOOKUP(M79,Kontext!$E$5:$G$37,3),"")</f>
        <v>Y</v>
      </c>
      <c r="J79" s="32" t="str">
        <f>IFERROR(VLOOKUP(N79,Kontext!$E$5:$G$37,3),"")</f>
        <v/>
      </c>
      <c r="K79" s="32" t="str">
        <f>IFERROR(VLOOKUP(O79,Kontext!$E$5:$G$37,3),"")</f>
        <v/>
      </c>
      <c r="L79" s="34"/>
      <c r="M79" s="39" t="s">
        <v>180</v>
      </c>
      <c r="N79" s="35"/>
      <c r="O79" s="35"/>
    </row>
    <row r="80" spans="1:15" ht="50.1" customHeight="1" x14ac:dyDescent="0.3">
      <c r="A80" s="67">
        <v>50</v>
      </c>
      <c r="B80" s="61" t="s">
        <v>136</v>
      </c>
      <c r="C80" s="31" t="s">
        <v>82</v>
      </c>
      <c r="D80" s="101" t="s">
        <v>327</v>
      </c>
      <c r="E80" s="78" t="str">
        <f>IF(G80="NVT",DropdownAntwoord!A$3,"")</f>
        <v/>
      </c>
      <c r="F80" s="74"/>
      <c r="G80" s="65" t="str">
        <f>IF(I80="Y","","NVT")</f>
        <v/>
      </c>
      <c r="H80" s="34">
        <v>1</v>
      </c>
      <c r="I80" s="32" t="str">
        <f>IFERROR(VLOOKUP(M80,Kontext!$E$5:$G$37,3),"")</f>
        <v>Y</v>
      </c>
      <c r="J80" s="32" t="str">
        <f>IFERROR(VLOOKUP(N80,Kontext!$E$5:$G$37,3),"")</f>
        <v/>
      </c>
      <c r="K80" s="32" t="str">
        <f>IFERROR(VLOOKUP(O80,Kontext!$E$5:$G$37,3),"")</f>
        <v/>
      </c>
      <c r="L80" s="34"/>
      <c r="M80" s="39" t="s">
        <v>180</v>
      </c>
      <c r="N80" s="35"/>
      <c r="O80" s="35"/>
    </row>
    <row r="81" spans="1:16" ht="30" customHeight="1" x14ac:dyDescent="0.3">
      <c r="A81" s="67"/>
      <c r="B81" s="35"/>
      <c r="C81" s="32"/>
      <c r="D81" s="72" t="s">
        <v>328</v>
      </c>
      <c r="E81" s="77"/>
      <c r="F81" s="81"/>
      <c r="G81" s="65" t="str">
        <f>IF(AND(I81="N",J81="N"),"","NVT")</f>
        <v>NVT</v>
      </c>
      <c r="H81" s="32">
        <v>2</v>
      </c>
      <c r="I81" s="32" t="str">
        <f>IFERROR(VLOOKUP(M81,Kontext!$E$5:$G$37,3),"")</f>
        <v>Y</v>
      </c>
      <c r="J81" s="32" t="str">
        <f>IFERROR(VLOOKUP(N81,Kontext!$E$5:$G$37,3),"")</f>
        <v>Y</v>
      </c>
      <c r="K81" s="32" t="str">
        <f>IFERROR(VLOOKUP(O81,Kontext!$E$5:$G$37,3),"")</f>
        <v/>
      </c>
      <c r="L81" s="32"/>
      <c r="M81" s="35" t="s">
        <v>180</v>
      </c>
      <c r="N81" s="35" t="s">
        <v>181</v>
      </c>
      <c r="O81" s="35"/>
    </row>
    <row r="82" spans="1:16" ht="63.75" customHeight="1" x14ac:dyDescent="0.3">
      <c r="A82" s="67">
        <v>51</v>
      </c>
      <c r="B82" s="61" t="s">
        <v>136</v>
      </c>
      <c r="C82" s="31" t="s">
        <v>83</v>
      </c>
      <c r="D82" s="101" t="s">
        <v>329</v>
      </c>
      <c r="E82" s="78" t="str">
        <f>IF(G82="NVT",DropdownAntwoord!A$3,"")</f>
        <v/>
      </c>
      <c r="F82" s="74"/>
      <c r="G82" s="65" t="str">
        <f>IF(AND(I82="N",J82="N"),"NVT","")</f>
        <v/>
      </c>
      <c r="H82" s="34">
        <v>2</v>
      </c>
      <c r="I82" s="32" t="str">
        <f>IFERROR(VLOOKUP(M82,Kontext!$E$5:$G$37,3),"")</f>
        <v>Y</v>
      </c>
      <c r="J82" s="32" t="str">
        <f>IFERROR(VLOOKUP(N82,Kontext!$E$5:$G$37,3),"")</f>
        <v>Y</v>
      </c>
      <c r="K82" s="32" t="str">
        <f>IFERROR(VLOOKUP(O82,Kontext!$E$5:$G$37,3),"")</f>
        <v/>
      </c>
      <c r="L82" s="34"/>
      <c r="M82" s="39" t="s">
        <v>180</v>
      </c>
      <c r="N82" s="35" t="s">
        <v>181</v>
      </c>
      <c r="O82" s="35"/>
    </row>
    <row r="83" spans="1:16" ht="50.1" customHeight="1" x14ac:dyDescent="0.3">
      <c r="A83" s="67">
        <v>52</v>
      </c>
      <c r="B83" s="61" t="s">
        <v>136</v>
      </c>
      <c r="C83" s="31" t="s">
        <v>82</v>
      </c>
      <c r="D83" s="101" t="s">
        <v>330</v>
      </c>
      <c r="E83" s="78" t="str">
        <f>IF(G83="NVT",DropdownAntwoord!A$3,"")</f>
        <v/>
      </c>
      <c r="F83" s="74"/>
      <c r="G83" s="65" t="str">
        <f>IF(AND(I83="N",J83="N"),"NVT","")</f>
        <v/>
      </c>
      <c r="H83" s="32">
        <v>2</v>
      </c>
      <c r="I83" s="32" t="str">
        <f>IFERROR(VLOOKUP(M83,Kontext!$E$5:$G$37,3),"")</f>
        <v>Y</v>
      </c>
      <c r="J83" s="32" t="str">
        <f>IFERROR(VLOOKUP(N83,Kontext!$E$5:$G$37,3),"")</f>
        <v>Y</v>
      </c>
      <c r="K83" s="32" t="str">
        <f>IFERROR(VLOOKUP(O83,Kontext!$E$5:$G$37,3),"")</f>
        <v/>
      </c>
      <c r="L83" s="32"/>
      <c r="M83" s="39" t="s">
        <v>180</v>
      </c>
      <c r="N83" s="35" t="s">
        <v>181</v>
      </c>
      <c r="O83" s="35"/>
    </row>
    <row r="84" spans="1:16" ht="50.1" customHeight="1" x14ac:dyDescent="0.3">
      <c r="A84" s="67">
        <v>53</v>
      </c>
      <c r="B84" s="61" t="s">
        <v>136</v>
      </c>
      <c r="C84" s="31" t="s">
        <v>81</v>
      </c>
      <c r="D84" s="104" t="s">
        <v>331</v>
      </c>
      <c r="E84" s="78" t="str">
        <f>IF(G84="NVT",DropdownAntwoord!A$3,"")</f>
        <v/>
      </c>
      <c r="F84" s="74"/>
      <c r="G84" s="65" t="str">
        <f>IF(AND(I84="N",J84="N"),"NVT","")</f>
        <v/>
      </c>
      <c r="H84" s="34">
        <v>2</v>
      </c>
      <c r="I84" s="32" t="str">
        <f>IFERROR(VLOOKUP(M84,Kontext!$E$5:$G$37,3),"")</f>
        <v>Y</v>
      </c>
      <c r="J84" s="32" t="str">
        <f>IFERROR(VLOOKUP(N84,Kontext!$E$5:$G$37,3),"")</f>
        <v>Y</v>
      </c>
      <c r="K84" s="32" t="str">
        <f>IFERROR(VLOOKUP(O84,Kontext!$E$5:$G$37,3),"")</f>
        <v/>
      </c>
      <c r="L84" s="34"/>
      <c r="M84" s="39" t="s">
        <v>180</v>
      </c>
      <c r="N84" s="35" t="s">
        <v>181</v>
      </c>
      <c r="O84" s="35"/>
    </row>
    <row r="85" spans="1:16" ht="50.1" customHeight="1" x14ac:dyDescent="0.3">
      <c r="A85" s="67">
        <v>54</v>
      </c>
      <c r="B85" s="61" t="s">
        <v>136</v>
      </c>
      <c r="C85" s="31" t="s">
        <v>80</v>
      </c>
      <c r="D85" s="101" t="s">
        <v>332</v>
      </c>
      <c r="E85" s="78" t="str">
        <f>IF(G85="NVT",DropdownAntwoord!A$3,"")</f>
        <v/>
      </c>
      <c r="F85" s="74"/>
      <c r="G85" s="65" t="str">
        <f>IF(AND(I85="N",J85="N"),"NVT","")</f>
        <v/>
      </c>
      <c r="H85" s="32">
        <v>2</v>
      </c>
      <c r="I85" s="32" t="str">
        <f>IFERROR(VLOOKUP(M85,Kontext!$E$5:$G$37,3),"")</f>
        <v>Y</v>
      </c>
      <c r="J85" s="32" t="str">
        <f>IFERROR(VLOOKUP(N85,Kontext!$E$5:$G$37,3),"")</f>
        <v>Y</v>
      </c>
      <c r="K85" s="32" t="str">
        <f>IFERROR(VLOOKUP(O85,Kontext!$E$5:$G$37,3),"")</f>
        <v/>
      </c>
      <c r="L85" s="32"/>
      <c r="M85" s="39" t="s">
        <v>180</v>
      </c>
      <c r="N85" s="35" t="s">
        <v>181</v>
      </c>
      <c r="O85" s="35"/>
    </row>
    <row r="86" spans="1:16" s="28" customFormat="1" ht="69" x14ac:dyDescent="0.3">
      <c r="A86" s="66" t="s">
        <v>202</v>
      </c>
      <c r="B86" s="35"/>
      <c r="C86" s="34"/>
      <c r="D86" s="71" t="s">
        <v>333</v>
      </c>
      <c r="E86" s="59"/>
      <c r="F86" s="80"/>
      <c r="G86" s="65" t="str">
        <f>IF(I86="Y","","NVT")</f>
        <v/>
      </c>
      <c r="H86" s="34">
        <v>3</v>
      </c>
      <c r="I86" s="32" t="str">
        <f>IFERROR(VLOOKUP(M86,Kontext!$E$5:$G$37,3),"")</f>
        <v>Y</v>
      </c>
      <c r="J86" s="32" t="str">
        <f>IFERROR(VLOOKUP(N86,Kontext!$E$5:$G$37,3),"")</f>
        <v>Y</v>
      </c>
      <c r="K86" s="32" t="str">
        <f>IFERROR(VLOOKUP(O86,Kontext!$E$5:$G$37,3),"")</f>
        <v>Y</v>
      </c>
      <c r="L86" s="34"/>
      <c r="M86" s="38" t="s">
        <v>182</v>
      </c>
      <c r="N86" s="38" t="s">
        <v>183</v>
      </c>
      <c r="O86" s="38" t="s">
        <v>184</v>
      </c>
    </row>
    <row r="87" spans="1:16" ht="41.4" x14ac:dyDescent="0.3">
      <c r="A87" s="67"/>
      <c r="B87" s="35"/>
      <c r="C87" s="32"/>
      <c r="D87" s="72" t="s">
        <v>334</v>
      </c>
      <c r="E87" s="77"/>
      <c r="F87" s="81"/>
      <c r="G87" s="65" t="str">
        <f>IF(I87="Y","","NVT")</f>
        <v>NVT</v>
      </c>
      <c r="H87" s="32"/>
      <c r="I87" s="32" t="str">
        <f>IFERROR(VLOOKUP(M87,Kontext!$E$5:$G$37,3),"")</f>
        <v/>
      </c>
      <c r="J87" s="32" t="str">
        <f>IFERROR(VLOOKUP(N87,Kontext!$E$5:$G$37,3),"")</f>
        <v/>
      </c>
      <c r="K87" s="32" t="str">
        <f>IFERROR(VLOOKUP(O87,Kontext!$E$5:$G$37,3),"")</f>
        <v/>
      </c>
      <c r="L87" s="32"/>
      <c r="M87" s="35"/>
      <c r="N87" s="35"/>
      <c r="O87" s="35"/>
      <c r="P87" s="1">
        <f>COUNTBLANK(I87:K87)</f>
        <v>3</v>
      </c>
    </row>
    <row r="88" spans="1:16" ht="58.5" customHeight="1" x14ac:dyDescent="0.3">
      <c r="A88" s="67">
        <v>55</v>
      </c>
      <c r="B88" s="61" t="s">
        <v>142</v>
      </c>
      <c r="C88" s="31" t="s">
        <v>79</v>
      </c>
      <c r="D88" s="101" t="s">
        <v>335</v>
      </c>
      <c r="E88" s="78" t="str">
        <f>IF(G88="NVT",DropdownAntwoord!A$3,"")</f>
        <v/>
      </c>
      <c r="F88" s="74"/>
      <c r="G88" s="65" t="str">
        <f>IF(OR(COUNTIF(I88:K88,"Y")&gt;0,COUNTIF(I88:K88,"M")&gt;0),"","NVT")</f>
        <v/>
      </c>
      <c r="H88" s="34">
        <v>3</v>
      </c>
      <c r="I88" s="32" t="str">
        <f>IFERROR(VLOOKUP(M88,Kontext!$E$5:$G$37,3),"")</f>
        <v>Y</v>
      </c>
      <c r="J88" s="32" t="str">
        <f>IFERROR(VLOOKUP(N88,Kontext!$E$5:$G$37,3),"")</f>
        <v>Y</v>
      </c>
      <c r="K88" s="32" t="str">
        <f>IFERROR(VLOOKUP(O88,Kontext!$E$5:$G$37,3),"")</f>
        <v>Y</v>
      </c>
      <c r="L88" s="34"/>
      <c r="M88" s="39" t="s">
        <v>182</v>
      </c>
      <c r="N88" s="35" t="s">
        <v>183</v>
      </c>
      <c r="O88" s="38" t="s">
        <v>184</v>
      </c>
      <c r="P88" s="1">
        <f>COUNTIF(I88:K88,"M")</f>
        <v>0</v>
      </c>
    </row>
    <row r="89" spans="1:16" ht="87.75" customHeight="1" x14ac:dyDescent="0.3">
      <c r="A89" s="67">
        <v>56</v>
      </c>
      <c r="B89" s="61" t="s">
        <v>142</v>
      </c>
      <c r="C89" s="31" t="s">
        <v>78</v>
      </c>
      <c r="D89" s="30" t="s">
        <v>336</v>
      </c>
      <c r="E89" s="78" t="str">
        <f>IF(G89="NVT",DropdownAntwoord!A$3,"")</f>
        <v/>
      </c>
      <c r="F89" s="74"/>
      <c r="G89" s="65" t="str">
        <f t="shared" ref="G89:G144" si="0">IF(OR(COUNTIF(I89:K89,"Y")&gt;0,COUNTIF(I89:K89,"M")&gt;0),"","NVT")</f>
        <v/>
      </c>
      <c r="H89" s="34">
        <v>3</v>
      </c>
      <c r="I89" s="32" t="str">
        <f>IFERROR(VLOOKUP(M89,Kontext!$E$5:$G$37,3),"")</f>
        <v/>
      </c>
      <c r="J89" s="32" t="str">
        <f>IFERROR(VLOOKUP(N89,Kontext!$E$5:$G$37,3),"")</f>
        <v>Y</v>
      </c>
      <c r="K89" s="32" t="str">
        <f>IFERROR(VLOOKUP(O89,Kontext!$E$5:$G$37,3),"")</f>
        <v/>
      </c>
      <c r="L89" s="34"/>
      <c r="M89" s="39"/>
      <c r="N89" s="35" t="s">
        <v>183</v>
      </c>
      <c r="O89" s="38"/>
    </row>
    <row r="90" spans="1:16" ht="50.1" customHeight="1" x14ac:dyDescent="0.3">
      <c r="A90" s="67">
        <v>57</v>
      </c>
      <c r="B90" s="61" t="s">
        <v>142</v>
      </c>
      <c r="C90" s="31" t="s">
        <v>77</v>
      </c>
      <c r="D90" s="30" t="s">
        <v>337</v>
      </c>
      <c r="E90" s="78" t="str">
        <f>IF(G90="NVT",DropdownAntwoord!A$3,"")</f>
        <v/>
      </c>
      <c r="F90" s="74"/>
      <c r="G90" s="65" t="str">
        <f t="shared" si="0"/>
        <v/>
      </c>
      <c r="H90" s="34">
        <v>3</v>
      </c>
      <c r="I90" s="32" t="str">
        <f>IFERROR(VLOOKUP(M90,Kontext!$E$5:$G$37,3),"")</f>
        <v/>
      </c>
      <c r="J90" s="32" t="str">
        <f>IFERROR(VLOOKUP(N90,Kontext!$E$5:$G$37,3),"")</f>
        <v>Y</v>
      </c>
      <c r="K90" s="32" t="str">
        <f>IFERROR(VLOOKUP(O90,Kontext!$E$5:$G$37,3),"")</f>
        <v/>
      </c>
      <c r="L90" s="32"/>
      <c r="M90" s="39"/>
      <c r="N90" s="35" t="s">
        <v>183</v>
      </c>
      <c r="O90" s="38"/>
    </row>
    <row r="91" spans="1:16" ht="30" customHeight="1" x14ac:dyDescent="0.3">
      <c r="A91" s="67"/>
      <c r="B91" s="35"/>
      <c r="C91" s="32"/>
      <c r="D91" s="72" t="s">
        <v>338</v>
      </c>
      <c r="E91" s="77"/>
      <c r="F91" s="81"/>
      <c r="G91" s="65"/>
      <c r="H91" s="34">
        <v>3</v>
      </c>
      <c r="I91" s="32" t="str">
        <f>IFERROR(VLOOKUP(M91,Kontext!$E$5:$G$37,3),"")</f>
        <v/>
      </c>
      <c r="J91" s="32" t="str">
        <f>IFERROR(VLOOKUP(N91,Kontext!$E$5:$G$37,3),"")</f>
        <v/>
      </c>
      <c r="K91" s="32" t="str">
        <f>IFERROR(VLOOKUP(O91,Kontext!$E$5:$G$37,3),"")</f>
        <v/>
      </c>
      <c r="L91" s="32"/>
      <c r="M91" s="35"/>
      <c r="N91" s="35"/>
      <c r="O91" s="35"/>
    </row>
    <row r="92" spans="1:16" ht="50.1" customHeight="1" x14ac:dyDescent="0.3">
      <c r="A92" s="67">
        <v>58</v>
      </c>
      <c r="B92" s="61" t="s">
        <v>142</v>
      </c>
      <c r="C92" s="31" t="s">
        <v>76</v>
      </c>
      <c r="D92" s="101" t="s">
        <v>339</v>
      </c>
      <c r="E92" s="78" t="str">
        <f>IF(G92="NVT",DropdownAntwoord!A$3,"")</f>
        <v/>
      </c>
      <c r="F92" s="74"/>
      <c r="G92" s="65" t="str">
        <f t="shared" si="0"/>
        <v/>
      </c>
      <c r="H92" s="34">
        <v>3</v>
      </c>
      <c r="I92" s="32" t="str">
        <f>IFERROR(VLOOKUP(M92,Kontext!$E$5:$G$37,3),"")</f>
        <v/>
      </c>
      <c r="J92" s="32" t="str">
        <f>IFERROR(VLOOKUP(N92,Kontext!$E$5:$G$37,3),"")</f>
        <v>Y</v>
      </c>
      <c r="K92" s="32" t="str">
        <f>IFERROR(VLOOKUP(O92,Kontext!$E$5:$G$37,3),"")</f>
        <v/>
      </c>
      <c r="L92" s="34"/>
      <c r="M92" s="39"/>
      <c r="N92" s="35" t="s">
        <v>183</v>
      </c>
      <c r="O92" s="38"/>
    </row>
    <row r="93" spans="1:16" ht="50.1" customHeight="1" x14ac:dyDescent="0.3">
      <c r="A93" s="67">
        <v>59</v>
      </c>
      <c r="B93" s="61" t="s">
        <v>142</v>
      </c>
      <c r="C93" s="31" t="s">
        <v>75</v>
      </c>
      <c r="D93" s="101" t="s">
        <v>340</v>
      </c>
      <c r="E93" s="78" t="str">
        <f>IF(G93="NVT",DropdownAntwoord!A$3,"")</f>
        <v/>
      </c>
      <c r="F93" s="74"/>
      <c r="G93" s="65" t="str">
        <f t="shared" si="0"/>
        <v/>
      </c>
      <c r="H93" s="34">
        <v>3</v>
      </c>
      <c r="I93" s="32" t="str">
        <f>IFERROR(VLOOKUP(M93,Kontext!$E$5:$G$37,3),"")</f>
        <v/>
      </c>
      <c r="J93" s="32" t="str">
        <f>IFERROR(VLOOKUP(N93,Kontext!$E$5:$G$37,3),"")</f>
        <v>Y</v>
      </c>
      <c r="K93" s="32" t="str">
        <f>IFERROR(VLOOKUP(O93,Kontext!$E$5:$G$37,3),"")</f>
        <v/>
      </c>
      <c r="L93" s="32"/>
      <c r="M93" s="39"/>
      <c r="N93" s="35" t="s">
        <v>183</v>
      </c>
      <c r="O93" s="38"/>
    </row>
    <row r="94" spans="1:16" ht="30" customHeight="1" x14ac:dyDescent="0.3">
      <c r="A94" s="67"/>
      <c r="B94" s="35"/>
      <c r="C94" s="32"/>
      <c r="D94" s="72" t="s">
        <v>341</v>
      </c>
      <c r="E94" s="77"/>
      <c r="F94" s="81"/>
      <c r="G94" s="65" t="str">
        <f t="shared" si="0"/>
        <v>NVT</v>
      </c>
      <c r="H94" s="34">
        <v>3</v>
      </c>
      <c r="I94" s="32" t="str">
        <f>IFERROR(VLOOKUP(M94,Kontext!$E$5:$G$37,3),"")</f>
        <v/>
      </c>
      <c r="J94" s="32" t="str">
        <f>IFERROR(VLOOKUP(N94,Kontext!$E$5:$G$37,3),"")</f>
        <v/>
      </c>
      <c r="K94" s="32" t="str">
        <f>IFERROR(VLOOKUP(O94,Kontext!$E$5:$G$37,3),"")</f>
        <v/>
      </c>
      <c r="L94" s="34"/>
      <c r="M94" s="35"/>
      <c r="N94" s="35"/>
      <c r="O94" s="35"/>
    </row>
    <row r="95" spans="1:16" ht="76.5" customHeight="1" x14ac:dyDescent="0.3">
      <c r="A95" s="67">
        <v>60</v>
      </c>
      <c r="B95" s="61" t="s">
        <v>132</v>
      </c>
      <c r="C95" s="31" t="s">
        <v>74</v>
      </c>
      <c r="D95" s="101" t="s">
        <v>342</v>
      </c>
      <c r="E95" s="78" t="str">
        <f>IF(G95="NVT",DropdownAntwoord!A$3,"")</f>
        <v/>
      </c>
      <c r="F95" s="74"/>
      <c r="G95" s="65" t="str">
        <f t="shared" si="0"/>
        <v/>
      </c>
      <c r="H95" s="34">
        <v>3</v>
      </c>
      <c r="I95" s="32" t="str">
        <f>IFERROR(VLOOKUP(M95,Kontext!$E$5:$G$37,3),"")</f>
        <v/>
      </c>
      <c r="J95" s="32" t="str">
        <f>IFERROR(VLOOKUP(N95,Kontext!$E$5:$G$37,3),"")</f>
        <v>Y</v>
      </c>
      <c r="K95" s="32" t="str">
        <f>IFERROR(VLOOKUP(O95,Kontext!$E$5:$G$37,3),"")</f>
        <v/>
      </c>
      <c r="L95" s="32"/>
      <c r="M95" s="39"/>
      <c r="N95" s="35" t="s">
        <v>183</v>
      </c>
      <c r="O95" s="38"/>
    </row>
    <row r="96" spans="1:16" ht="57" customHeight="1" x14ac:dyDescent="0.3">
      <c r="A96" s="67">
        <v>61</v>
      </c>
      <c r="B96" s="61" t="s">
        <v>142</v>
      </c>
      <c r="C96" s="31" t="s">
        <v>73</v>
      </c>
      <c r="D96" s="101" t="s">
        <v>343</v>
      </c>
      <c r="E96" s="78" t="str">
        <f>IF(G96="NVT",DropdownAntwoord!A$3,"")</f>
        <v/>
      </c>
      <c r="F96" s="74"/>
      <c r="G96" s="65" t="str">
        <f t="shared" si="0"/>
        <v/>
      </c>
      <c r="H96" s="34">
        <v>3</v>
      </c>
      <c r="I96" s="32" t="str">
        <f>IFERROR(VLOOKUP(M96,Kontext!$E$5:$G$37,3),"")</f>
        <v>Y</v>
      </c>
      <c r="J96" s="32" t="str">
        <f>IFERROR(VLOOKUP(N96,Kontext!$E$5:$G$37,3),"")</f>
        <v>Y</v>
      </c>
      <c r="K96" s="32" t="str">
        <f>IFERROR(VLOOKUP(O96,Kontext!$E$5:$G$37,3),"")</f>
        <v/>
      </c>
      <c r="L96" s="34"/>
      <c r="M96" s="39" t="s">
        <v>182</v>
      </c>
      <c r="N96" s="35" t="s">
        <v>183</v>
      </c>
      <c r="O96" s="38"/>
    </row>
    <row r="97" spans="1:15" ht="50.1" customHeight="1" x14ac:dyDescent="0.3">
      <c r="A97" s="67">
        <v>62</v>
      </c>
      <c r="B97" s="61" t="s">
        <v>142</v>
      </c>
      <c r="C97" s="31" t="s">
        <v>72</v>
      </c>
      <c r="D97" s="101" t="s">
        <v>344</v>
      </c>
      <c r="E97" s="78" t="str">
        <f>IF(G97="NVT",DropdownAntwoord!A$3,"")</f>
        <v/>
      </c>
      <c r="F97" s="74"/>
      <c r="G97" s="65" t="str">
        <f t="shared" si="0"/>
        <v/>
      </c>
      <c r="H97" s="34">
        <v>3</v>
      </c>
      <c r="I97" s="32" t="str">
        <f>IFERROR(VLOOKUP(M97,Kontext!$E$5:$G$37,3),"")</f>
        <v/>
      </c>
      <c r="J97" s="32" t="str">
        <f>IFERROR(VLOOKUP(N97,Kontext!$E$5:$G$37,3),"")</f>
        <v>Y</v>
      </c>
      <c r="K97" s="32" t="str">
        <f>IFERROR(VLOOKUP(O97,Kontext!$E$5:$G$37,3),"")</f>
        <v/>
      </c>
      <c r="L97" s="32"/>
      <c r="M97" s="39"/>
      <c r="N97" s="35" t="s">
        <v>183</v>
      </c>
      <c r="O97" s="38"/>
    </row>
    <row r="98" spans="1:15" ht="50.1" customHeight="1" x14ac:dyDescent="0.3">
      <c r="A98" s="67">
        <v>63</v>
      </c>
      <c r="B98" s="61" t="s">
        <v>142</v>
      </c>
      <c r="C98" s="31" t="s">
        <v>71</v>
      </c>
      <c r="D98" s="101" t="s">
        <v>345</v>
      </c>
      <c r="E98" s="78" t="str">
        <f>IF(G98="NVT",DropdownAntwoord!A$3,"")</f>
        <v/>
      </c>
      <c r="F98" s="74"/>
      <c r="G98" s="65" t="str">
        <f t="shared" si="0"/>
        <v/>
      </c>
      <c r="H98" s="34">
        <v>3</v>
      </c>
      <c r="I98" s="32" t="str">
        <f>IFERROR(VLOOKUP(M98,Kontext!$E$5:$G$37,3),"")</f>
        <v>Y</v>
      </c>
      <c r="J98" s="32" t="str">
        <f>IFERROR(VLOOKUP(N98,Kontext!$E$5:$G$37,3),"")</f>
        <v>Y</v>
      </c>
      <c r="K98" s="32" t="str">
        <f>IFERROR(VLOOKUP(O98,Kontext!$E$5:$G$37,3),"")</f>
        <v>Y</v>
      </c>
      <c r="L98" s="34"/>
      <c r="M98" s="39" t="s">
        <v>182</v>
      </c>
      <c r="N98" s="35" t="s">
        <v>183</v>
      </c>
      <c r="O98" s="38" t="s">
        <v>184</v>
      </c>
    </row>
    <row r="99" spans="1:15" ht="50.1" customHeight="1" x14ac:dyDescent="0.3">
      <c r="A99" s="67">
        <v>64</v>
      </c>
      <c r="B99" s="61" t="s">
        <v>142</v>
      </c>
      <c r="C99" s="31" t="s">
        <v>55</v>
      </c>
      <c r="D99" s="101" t="s">
        <v>346</v>
      </c>
      <c r="E99" s="78" t="str">
        <f>IF(G99="NVT",DropdownAntwoord!A$3,"")</f>
        <v/>
      </c>
      <c r="F99" s="74"/>
      <c r="G99" s="65" t="str">
        <f t="shared" si="0"/>
        <v/>
      </c>
      <c r="H99" s="34">
        <v>3</v>
      </c>
      <c r="I99" s="32" t="str">
        <f>IFERROR(VLOOKUP(M99,Kontext!$E$5:$G$37,3),"")</f>
        <v/>
      </c>
      <c r="J99" s="32" t="str">
        <f>IFERROR(VLOOKUP(N99,Kontext!$E$5:$G$37,3),"")</f>
        <v>Y</v>
      </c>
      <c r="K99" s="32" t="str">
        <f>IFERROR(VLOOKUP(O99,Kontext!$E$5:$G$37,3),"")</f>
        <v/>
      </c>
      <c r="L99" s="32"/>
      <c r="M99" s="39"/>
      <c r="N99" s="35" t="s">
        <v>183</v>
      </c>
      <c r="O99" s="35"/>
    </row>
    <row r="100" spans="1:15" s="28" customFormat="1" ht="69" x14ac:dyDescent="0.3">
      <c r="A100" s="66" t="s">
        <v>203</v>
      </c>
      <c r="B100" s="35"/>
      <c r="C100" s="34"/>
      <c r="D100" s="71" t="s">
        <v>347</v>
      </c>
      <c r="E100" s="59"/>
      <c r="F100" s="80"/>
      <c r="G100" s="65" t="str">
        <f t="shared" si="0"/>
        <v/>
      </c>
      <c r="H100" s="34">
        <v>3</v>
      </c>
      <c r="I100" s="32" t="str">
        <f>IFERROR(VLOOKUP(M100,Kontext!$E$5:$G$37,3),"")</f>
        <v/>
      </c>
      <c r="J100" s="32" t="str">
        <f>IFERROR(VLOOKUP(N100,Kontext!$E$5:$G$37,3),"")</f>
        <v/>
      </c>
      <c r="K100" s="32" t="str">
        <f>IFERROR(VLOOKUP(O100,Kontext!$E$5:$G$37,3),"")</f>
        <v>Y</v>
      </c>
      <c r="L100" s="32"/>
      <c r="M100" s="38"/>
      <c r="N100" s="38"/>
      <c r="O100" s="38" t="s">
        <v>184</v>
      </c>
    </row>
    <row r="101" spans="1:15" ht="30" customHeight="1" x14ac:dyDescent="0.3">
      <c r="A101" s="67"/>
      <c r="B101" s="35"/>
      <c r="C101" s="32"/>
      <c r="D101" s="72" t="s">
        <v>348</v>
      </c>
      <c r="E101" s="77"/>
      <c r="F101" s="81"/>
      <c r="G101" s="65" t="str">
        <f t="shared" si="0"/>
        <v/>
      </c>
      <c r="H101" s="34">
        <v>3</v>
      </c>
      <c r="I101" s="32" t="str">
        <f>IFERROR(VLOOKUP(M101,Kontext!$E$5:$G$37,3),"")</f>
        <v/>
      </c>
      <c r="J101" s="32" t="str">
        <f>IFERROR(VLOOKUP(N101,Kontext!$E$5:$G$37,3),"")</f>
        <v/>
      </c>
      <c r="K101" s="32" t="str">
        <f>IFERROR(VLOOKUP(O101,Kontext!$E$5:$G$37,3),"")</f>
        <v>Y</v>
      </c>
      <c r="L101" s="34"/>
      <c r="M101" s="35"/>
      <c r="N101" s="35"/>
      <c r="O101" s="35" t="s">
        <v>184</v>
      </c>
    </row>
    <row r="102" spans="1:15" ht="50.1" customHeight="1" x14ac:dyDescent="0.3">
      <c r="A102" s="67">
        <v>65</v>
      </c>
      <c r="B102" s="61" t="s">
        <v>142</v>
      </c>
      <c r="C102" s="31" t="s">
        <v>67</v>
      </c>
      <c r="D102" s="101" t="s">
        <v>349</v>
      </c>
      <c r="E102" s="78" t="str">
        <f>IF(G102="NVT",DropdownAntwoord!A$3,"")</f>
        <v/>
      </c>
      <c r="F102" s="74"/>
      <c r="G102" s="65" t="str">
        <f t="shared" si="0"/>
        <v/>
      </c>
      <c r="H102" s="34">
        <v>3</v>
      </c>
      <c r="I102" s="32" t="str">
        <f>IFERROR(VLOOKUP(M102,Kontext!$E$5:$G$37,3),"")</f>
        <v>Y</v>
      </c>
      <c r="J102" s="32" t="str">
        <f>IFERROR(VLOOKUP(N102,Kontext!$E$5:$G$37,3),"")</f>
        <v>Y</v>
      </c>
      <c r="K102" s="32" t="str">
        <f>IFERROR(VLOOKUP(O102,Kontext!$E$5:$G$37,3),"")</f>
        <v>Y</v>
      </c>
      <c r="L102" s="32"/>
      <c r="M102" s="39" t="s">
        <v>182</v>
      </c>
      <c r="N102" s="35" t="s">
        <v>183</v>
      </c>
      <c r="O102" s="35" t="s">
        <v>184</v>
      </c>
    </row>
    <row r="103" spans="1:15" ht="50.1" customHeight="1" x14ac:dyDescent="0.3">
      <c r="A103" s="67">
        <v>66</v>
      </c>
      <c r="B103" s="61" t="s">
        <v>142</v>
      </c>
      <c r="C103" s="31" t="s">
        <v>70</v>
      </c>
      <c r="D103" s="30" t="s">
        <v>350</v>
      </c>
      <c r="E103" s="78" t="str">
        <f>IF(G103="NVT",DropdownAntwoord!A$3,"")</f>
        <v/>
      </c>
      <c r="F103" s="74"/>
      <c r="G103" s="65" t="str">
        <f t="shared" si="0"/>
        <v/>
      </c>
      <c r="H103" s="34">
        <v>3</v>
      </c>
      <c r="I103" s="32" t="str">
        <f>IFERROR(VLOOKUP(M103,Kontext!$E$5:$G$37,3),"")</f>
        <v/>
      </c>
      <c r="J103" s="32" t="str">
        <f>IFERROR(VLOOKUP(N103,Kontext!$E$5:$G$37,3),"")</f>
        <v>Y</v>
      </c>
      <c r="K103" s="32" t="str">
        <f>IFERROR(VLOOKUP(O103,Kontext!$E$5:$G$37,3),"")</f>
        <v/>
      </c>
      <c r="L103" s="34"/>
      <c r="M103" s="39"/>
      <c r="N103" s="35" t="s">
        <v>183</v>
      </c>
      <c r="O103" s="35"/>
    </row>
    <row r="104" spans="1:15" ht="50.1" customHeight="1" x14ac:dyDescent="0.3">
      <c r="A104" s="67">
        <v>67</v>
      </c>
      <c r="B104" s="61" t="s">
        <v>142</v>
      </c>
      <c r="C104" s="31" t="s">
        <v>69</v>
      </c>
      <c r="D104" s="101" t="s">
        <v>351</v>
      </c>
      <c r="E104" s="78" t="str">
        <f>IF(G104="NVT",DropdownAntwoord!A$3,"")</f>
        <v/>
      </c>
      <c r="F104" s="74"/>
      <c r="G104" s="65" t="str">
        <f t="shared" si="0"/>
        <v/>
      </c>
      <c r="H104" s="34">
        <v>3</v>
      </c>
      <c r="I104" s="32" t="str">
        <f>IFERROR(VLOOKUP(M104,Kontext!$E$5:$G$37,3),"")</f>
        <v/>
      </c>
      <c r="J104" s="32" t="str">
        <f>IFERROR(VLOOKUP(N104,Kontext!$E$5:$G$37,3),"")</f>
        <v>Y</v>
      </c>
      <c r="K104" s="32" t="str">
        <f>IFERROR(VLOOKUP(O104,Kontext!$E$5:$G$37,3),"")</f>
        <v/>
      </c>
      <c r="L104" s="32"/>
      <c r="M104" s="39"/>
      <c r="N104" s="35" t="s">
        <v>183</v>
      </c>
      <c r="O104" s="35"/>
    </row>
    <row r="105" spans="1:15" ht="77.25" customHeight="1" x14ac:dyDescent="0.3">
      <c r="A105" s="67">
        <v>68</v>
      </c>
      <c r="B105" s="61" t="s">
        <v>142</v>
      </c>
      <c r="C105" s="31" t="s">
        <v>68</v>
      </c>
      <c r="D105" s="101" t="s">
        <v>352</v>
      </c>
      <c r="E105" s="78" t="str">
        <f>IF(G105="NVT",DropdownAntwoord!A$3,"")</f>
        <v/>
      </c>
      <c r="F105" s="74"/>
      <c r="G105" s="65" t="str">
        <f t="shared" si="0"/>
        <v/>
      </c>
      <c r="H105" s="34">
        <v>3</v>
      </c>
      <c r="I105" s="32" t="str">
        <f>IFERROR(VLOOKUP(M105,Kontext!$E$5:$G$37,3),"")</f>
        <v>Y</v>
      </c>
      <c r="J105" s="32" t="str">
        <f>IFERROR(VLOOKUP(N105,Kontext!$E$5:$G$37,3),"")</f>
        <v>Y</v>
      </c>
      <c r="K105" s="32" t="str">
        <f>IFERROR(VLOOKUP(O105,Kontext!$E$5:$G$37,3),"")</f>
        <v>Y</v>
      </c>
      <c r="L105" s="34"/>
      <c r="M105" s="39" t="s">
        <v>182</v>
      </c>
      <c r="N105" s="35" t="s">
        <v>183</v>
      </c>
      <c r="O105" s="35" t="s">
        <v>184</v>
      </c>
    </row>
    <row r="106" spans="1:15" ht="30" customHeight="1" x14ac:dyDescent="0.3">
      <c r="A106" s="67"/>
      <c r="B106" s="35"/>
      <c r="C106" s="32"/>
      <c r="D106" s="72" t="s">
        <v>353</v>
      </c>
      <c r="E106" s="77"/>
      <c r="F106" s="81"/>
      <c r="G106" s="65" t="str">
        <f t="shared" si="0"/>
        <v>NVT</v>
      </c>
      <c r="H106" s="34">
        <v>3</v>
      </c>
      <c r="I106" s="32" t="str">
        <f>IFERROR(VLOOKUP(M106,Kontext!$E$5:$G$37,3),"")</f>
        <v/>
      </c>
      <c r="J106" s="32" t="str">
        <f>IFERROR(VLOOKUP(N106,Kontext!$E$5:$G$37,3),"")</f>
        <v/>
      </c>
      <c r="K106" s="32" t="str">
        <f>IFERROR(VLOOKUP(O106,Kontext!$E$5:$G$37,3),"")</f>
        <v/>
      </c>
      <c r="L106" s="32"/>
      <c r="M106" s="35"/>
      <c r="N106" s="35"/>
      <c r="O106" s="35"/>
    </row>
    <row r="107" spans="1:15" ht="50.1" customHeight="1" x14ac:dyDescent="0.3">
      <c r="A107" s="67">
        <v>69</v>
      </c>
      <c r="B107" s="61" t="s">
        <v>142</v>
      </c>
      <c r="C107" s="31" t="s">
        <v>50</v>
      </c>
      <c r="D107" s="101" t="s">
        <v>354</v>
      </c>
      <c r="E107" s="78" t="str">
        <f>IF(G107="NVT",DropdownAntwoord!A$3,"")</f>
        <v/>
      </c>
      <c r="F107" s="74"/>
      <c r="G107" s="65" t="str">
        <f t="shared" si="0"/>
        <v/>
      </c>
      <c r="H107" s="34">
        <v>3</v>
      </c>
      <c r="I107" s="32" t="str">
        <f>IFERROR(VLOOKUP(M107,Kontext!$E$5:$G$37,3),"")</f>
        <v>Y</v>
      </c>
      <c r="J107" s="32" t="str">
        <f>IFERROR(VLOOKUP(N107,Kontext!$E$5:$G$37,3),"")</f>
        <v>Y</v>
      </c>
      <c r="K107" s="32" t="str">
        <f>IFERROR(VLOOKUP(O107,Kontext!$E$5:$G$37,3),"")</f>
        <v>Y</v>
      </c>
      <c r="L107" s="34"/>
      <c r="M107" s="39" t="s">
        <v>182</v>
      </c>
      <c r="N107" s="35" t="s">
        <v>183</v>
      </c>
      <c r="O107" s="35" t="s">
        <v>184</v>
      </c>
    </row>
    <row r="108" spans="1:15" ht="50.1" customHeight="1" x14ac:dyDescent="0.3">
      <c r="A108" s="67">
        <v>70</v>
      </c>
      <c r="B108" s="61" t="s">
        <v>142</v>
      </c>
      <c r="C108" s="31" t="s">
        <v>67</v>
      </c>
      <c r="D108" s="101" t="s">
        <v>355</v>
      </c>
      <c r="E108" s="78" t="str">
        <f>IF(G108="NVT",DropdownAntwoord!A$3,"")</f>
        <v/>
      </c>
      <c r="F108" s="74"/>
      <c r="G108" s="65" t="str">
        <f t="shared" si="0"/>
        <v/>
      </c>
      <c r="H108" s="34">
        <v>3</v>
      </c>
      <c r="I108" s="32" t="str">
        <f>IFERROR(VLOOKUP(M108,Kontext!$E$5:$G$37,3),"")</f>
        <v>Y</v>
      </c>
      <c r="J108" s="32" t="str">
        <f>IFERROR(VLOOKUP(N108,Kontext!$E$5:$G$37,3),"")</f>
        <v>Y</v>
      </c>
      <c r="K108" s="32" t="str">
        <f>IFERROR(VLOOKUP(O108,Kontext!$E$5:$G$37,3),"")</f>
        <v>Y</v>
      </c>
      <c r="L108" s="32"/>
      <c r="M108" s="39" t="s">
        <v>182</v>
      </c>
      <c r="N108" s="35" t="s">
        <v>183</v>
      </c>
      <c r="O108" s="35" t="s">
        <v>184</v>
      </c>
    </row>
    <row r="109" spans="1:15" ht="50.1" customHeight="1" x14ac:dyDescent="0.3">
      <c r="A109" s="67">
        <v>71</v>
      </c>
      <c r="B109" s="61" t="s">
        <v>150</v>
      </c>
      <c r="C109" s="31" t="s">
        <v>50</v>
      </c>
      <c r="D109" s="101" t="s">
        <v>356</v>
      </c>
      <c r="E109" s="78" t="str">
        <f>IF(G109="NVT",DropdownAntwoord!A$3,"")</f>
        <v/>
      </c>
      <c r="F109" s="74"/>
      <c r="G109" s="65" t="str">
        <f t="shared" si="0"/>
        <v/>
      </c>
      <c r="H109" s="34">
        <v>3</v>
      </c>
      <c r="I109" s="32" t="str">
        <f>IFERROR(VLOOKUP(M109,Kontext!$E$5:$G$37,3),"")</f>
        <v>Y</v>
      </c>
      <c r="J109" s="32" t="str">
        <f>IFERROR(VLOOKUP(N109,Kontext!$E$5:$G$37,3),"")</f>
        <v>Y</v>
      </c>
      <c r="K109" s="32" t="str">
        <f>IFERROR(VLOOKUP(O109,Kontext!$E$5:$G$37,3),"")</f>
        <v>Y</v>
      </c>
      <c r="L109" s="34"/>
      <c r="M109" s="39" t="s">
        <v>182</v>
      </c>
      <c r="N109" s="35" t="s">
        <v>183</v>
      </c>
      <c r="O109" s="35" t="s">
        <v>184</v>
      </c>
    </row>
    <row r="110" spans="1:15" ht="61.5" customHeight="1" x14ac:dyDescent="0.3">
      <c r="A110" s="67">
        <v>72</v>
      </c>
      <c r="B110" s="61" t="s">
        <v>142</v>
      </c>
      <c r="C110" s="31" t="s">
        <v>66</v>
      </c>
      <c r="D110" s="101" t="s">
        <v>357</v>
      </c>
      <c r="E110" s="78" t="str">
        <f>IF(G110="NVT",DropdownAntwoord!A$3,"")</f>
        <v/>
      </c>
      <c r="F110" s="74"/>
      <c r="G110" s="65" t="str">
        <f t="shared" si="0"/>
        <v/>
      </c>
      <c r="H110" s="34">
        <v>3</v>
      </c>
      <c r="I110" s="32" t="str">
        <f>IFERROR(VLOOKUP(M110,Kontext!$E$5:$G$37,3),"")</f>
        <v/>
      </c>
      <c r="J110" s="32" t="str">
        <f>IFERROR(VLOOKUP(N110,Kontext!$E$5:$G$37,3),"")</f>
        <v>Y</v>
      </c>
      <c r="K110" s="32" t="str">
        <f>IFERROR(VLOOKUP(O110,Kontext!$E$5:$G$37,3),"")</f>
        <v/>
      </c>
      <c r="L110" s="32"/>
      <c r="M110" s="39"/>
      <c r="N110" s="35" t="s">
        <v>183</v>
      </c>
      <c r="O110" s="35"/>
    </row>
    <row r="111" spans="1:15" ht="30" customHeight="1" x14ac:dyDescent="0.3">
      <c r="A111" s="67"/>
      <c r="B111" s="35"/>
      <c r="C111" s="32"/>
      <c r="D111" s="72" t="s">
        <v>358</v>
      </c>
      <c r="E111" s="77"/>
      <c r="F111" s="81"/>
      <c r="G111" s="65" t="str">
        <f t="shared" si="0"/>
        <v>NVT</v>
      </c>
      <c r="H111" s="34">
        <v>3</v>
      </c>
      <c r="I111" s="32" t="str">
        <f>IFERROR(VLOOKUP(M111,Kontext!$E$5:$G$37,3),"")</f>
        <v/>
      </c>
      <c r="J111" s="32" t="str">
        <f>IFERROR(VLOOKUP(N111,Kontext!$E$5:$G$37,3),"")</f>
        <v/>
      </c>
      <c r="K111" s="32" t="str">
        <f>IFERROR(VLOOKUP(O111,Kontext!$E$5:$G$37,3),"")</f>
        <v/>
      </c>
      <c r="L111" s="34"/>
      <c r="M111" s="35"/>
      <c r="N111" s="35"/>
      <c r="O111" s="35"/>
    </row>
    <row r="112" spans="1:15" ht="50.1" customHeight="1" x14ac:dyDescent="0.3">
      <c r="A112" s="67">
        <v>73</v>
      </c>
      <c r="B112" s="61" t="s">
        <v>142</v>
      </c>
      <c r="C112" s="31" t="s">
        <v>65</v>
      </c>
      <c r="D112" s="101" t="s">
        <v>359</v>
      </c>
      <c r="E112" s="78" t="str">
        <f>IF(G112="NVT",DropdownAntwoord!A$3,"")</f>
        <v/>
      </c>
      <c r="F112" s="74"/>
      <c r="G112" s="65" t="str">
        <f t="shared" si="0"/>
        <v/>
      </c>
      <c r="H112" s="34">
        <v>3</v>
      </c>
      <c r="I112" s="32" t="str">
        <f>IFERROR(VLOOKUP(M112,Kontext!$E$5:$G$37,3),"")</f>
        <v>Y</v>
      </c>
      <c r="J112" s="32" t="str">
        <f>IFERROR(VLOOKUP(N112,Kontext!$E$5:$G$37,3),"")</f>
        <v>Y</v>
      </c>
      <c r="K112" s="32" t="str">
        <f>IFERROR(VLOOKUP(O112,Kontext!$E$5:$G$37,3),"")</f>
        <v>Y</v>
      </c>
      <c r="L112" s="32"/>
      <c r="M112" s="39" t="s">
        <v>182</v>
      </c>
      <c r="N112" s="35" t="s">
        <v>183</v>
      </c>
      <c r="O112" s="35" t="s">
        <v>184</v>
      </c>
    </row>
    <row r="113" spans="1:15" ht="50.1" customHeight="1" x14ac:dyDescent="0.3">
      <c r="A113" s="67">
        <v>74</v>
      </c>
      <c r="B113" s="61" t="s">
        <v>142</v>
      </c>
      <c r="C113" s="31" t="s">
        <v>64</v>
      </c>
      <c r="D113" s="30" t="s">
        <v>360</v>
      </c>
      <c r="E113" s="78" t="str">
        <f>IF(G113="NVT",DropdownAntwoord!A$3,"")</f>
        <v/>
      </c>
      <c r="F113" s="74"/>
      <c r="G113" s="65" t="str">
        <f t="shared" si="0"/>
        <v/>
      </c>
      <c r="H113" s="34">
        <v>3</v>
      </c>
      <c r="I113" s="32" t="str">
        <f>IFERROR(VLOOKUP(M113,Kontext!$E$5:$G$37,3),"")</f>
        <v/>
      </c>
      <c r="J113" s="32" t="str">
        <f>IFERROR(VLOOKUP(N113,Kontext!$E$5:$G$37,3),"")</f>
        <v>Y</v>
      </c>
      <c r="K113" s="32" t="str">
        <f>IFERROR(VLOOKUP(O113,Kontext!$E$5:$G$37,3),"")</f>
        <v/>
      </c>
      <c r="L113" s="34"/>
      <c r="M113" s="39"/>
      <c r="N113" s="35" t="s">
        <v>183</v>
      </c>
      <c r="O113" s="35"/>
    </row>
    <row r="114" spans="1:15" ht="63.75" customHeight="1" x14ac:dyDescent="0.3">
      <c r="A114" s="67">
        <v>75</v>
      </c>
      <c r="B114" s="61" t="s">
        <v>142</v>
      </c>
      <c r="C114" s="31" t="s">
        <v>63</v>
      </c>
      <c r="D114" s="30" t="s">
        <v>361</v>
      </c>
      <c r="E114" s="78" t="str">
        <f>IF(G114="NVT",DropdownAntwoord!A$3,"")</f>
        <v/>
      </c>
      <c r="F114" s="74"/>
      <c r="G114" s="65" t="str">
        <f t="shared" si="0"/>
        <v/>
      </c>
      <c r="H114" s="34">
        <v>3</v>
      </c>
      <c r="I114" s="32" t="str">
        <f>IFERROR(VLOOKUP(M114,Kontext!$E$5:$G$37,3),"")</f>
        <v/>
      </c>
      <c r="J114" s="32" t="str">
        <f>IFERROR(VLOOKUP(N114,Kontext!$E$5:$G$37,3),"")</f>
        <v>Y</v>
      </c>
      <c r="K114" s="32" t="str">
        <f>IFERROR(VLOOKUP(O114,Kontext!$E$5:$G$37,3),"")</f>
        <v/>
      </c>
      <c r="L114" s="32"/>
      <c r="M114" s="39"/>
      <c r="N114" s="35" t="s">
        <v>183</v>
      </c>
      <c r="O114" s="35"/>
    </row>
    <row r="115" spans="1:15" ht="50.1" customHeight="1" x14ac:dyDescent="0.3">
      <c r="A115" s="67">
        <v>76</v>
      </c>
      <c r="B115" s="61" t="s">
        <v>142</v>
      </c>
      <c r="C115" s="31" t="s">
        <v>62</v>
      </c>
      <c r="D115" s="30" t="s">
        <v>362</v>
      </c>
      <c r="E115" s="78" t="str">
        <f>IF(G115="NVT",DropdownAntwoord!A$3,"")</f>
        <v/>
      </c>
      <c r="F115" s="74"/>
      <c r="G115" s="65" t="str">
        <f t="shared" si="0"/>
        <v/>
      </c>
      <c r="H115" s="34">
        <v>3</v>
      </c>
      <c r="I115" s="32" t="str">
        <f>IFERROR(VLOOKUP(M115,Kontext!$E$5:$G$37,3),"")</f>
        <v>Y</v>
      </c>
      <c r="J115" s="32" t="str">
        <f>IFERROR(VLOOKUP(N115,Kontext!$E$5:$G$37,3),"")</f>
        <v>Y</v>
      </c>
      <c r="K115" s="32" t="str">
        <f>IFERROR(VLOOKUP(O115,Kontext!$E$5:$G$37,3),"")</f>
        <v/>
      </c>
      <c r="L115" s="34"/>
      <c r="M115" s="39" t="s">
        <v>182</v>
      </c>
      <c r="N115" s="35" t="s">
        <v>183</v>
      </c>
      <c r="O115" s="35"/>
    </row>
    <row r="116" spans="1:15" ht="50.1" customHeight="1" x14ac:dyDescent="0.3">
      <c r="A116" s="67">
        <v>77</v>
      </c>
      <c r="B116" s="61" t="s">
        <v>142</v>
      </c>
      <c r="C116" s="31" t="s">
        <v>61</v>
      </c>
      <c r="D116" s="30" t="s">
        <v>363</v>
      </c>
      <c r="E116" s="78" t="str">
        <f>IF(G116="NVT",DropdownAntwoord!A$3,"")</f>
        <v/>
      </c>
      <c r="F116" s="74"/>
      <c r="G116" s="65" t="str">
        <f t="shared" si="0"/>
        <v/>
      </c>
      <c r="H116" s="34">
        <v>3</v>
      </c>
      <c r="I116" s="32" t="str">
        <f>IFERROR(VLOOKUP(M116,Kontext!$E$5:$G$37,3),"")</f>
        <v>Y</v>
      </c>
      <c r="J116" s="32" t="str">
        <f>IFERROR(VLOOKUP(N116,Kontext!$E$5:$G$37,3),"")</f>
        <v>Y</v>
      </c>
      <c r="K116" s="32" t="str">
        <f>IFERROR(VLOOKUP(O116,Kontext!$E$5:$G$37,3),"")</f>
        <v/>
      </c>
      <c r="L116" s="32"/>
      <c r="M116" s="39" t="s">
        <v>182</v>
      </c>
      <c r="N116" s="35" t="s">
        <v>183</v>
      </c>
      <c r="O116" s="35"/>
    </row>
    <row r="117" spans="1:15" ht="50.1" customHeight="1" x14ac:dyDescent="0.3">
      <c r="A117" s="67">
        <v>78</v>
      </c>
      <c r="B117" s="61" t="s">
        <v>142</v>
      </c>
      <c r="C117" s="31" t="s">
        <v>57</v>
      </c>
      <c r="D117" s="30" t="s">
        <v>364</v>
      </c>
      <c r="E117" s="78" t="str">
        <f>IF(G117="NVT",DropdownAntwoord!A$3,"")</f>
        <v/>
      </c>
      <c r="F117" s="74"/>
      <c r="G117" s="65" t="str">
        <f t="shared" si="0"/>
        <v/>
      </c>
      <c r="H117" s="34">
        <v>3</v>
      </c>
      <c r="I117" s="32" t="str">
        <f>IFERROR(VLOOKUP(M117,Kontext!$E$5:$G$37,3),"")</f>
        <v>Y</v>
      </c>
      <c r="J117" s="32" t="str">
        <f>IFERROR(VLOOKUP(N117,Kontext!$E$5:$G$37,3),"")</f>
        <v>Y</v>
      </c>
      <c r="K117" s="32" t="str">
        <f>IFERROR(VLOOKUP(O117,Kontext!$E$5:$G$37,3),"")</f>
        <v/>
      </c>
      <c r="L117" s="34"/>
      <c r="M117" s="39" t="s">
        <v>182</v>
      </c>
      <c r="N117" s="35" t="s">
        <v>183</v>
      </c>
      <c r="O117" s="35"/>
    </row>
    <row r="118" spans="1:15" ht="30" customHeight="1" x14ac:dyDescent="0.3">
      <c r="A118" s="67"/>
      <c r="B118" s="35"/>
      <c r="C118" s="32"/>
      <c r="D118" s="72" t="s">
        <v>365</v>
      </c>
      <c r="E118" s="77"/>
      <c r="F118" s="81"/>
      <c r="G118" s="65" t="str">
        <f t="shared" si="0"/>
        <v>NVT</v>
      </c>
      <c r="H118" s="34">
        <v>3</v>
      </c>
      <c r="I118" s="32" t="str">
        <f>IFERROR(VLOOKUP(M118,Kontext!$E$5:$G$37,3),"")</f>
        <v/>
      </c>
      <c r="J118" s="32" t="str">
        <f>IFERROR(VLOOKUP(N118,Kontext!$E$5:$G$37,3),"")</f>
        <v/>
      </c>
      <c r="K118" s="32" t="str">
        <f>IFERROR(VLOOKUP(O118,Kontext!$E$5:$G$37,3),"")</f>
        <v/>
      </c>
      <c r="L118" s="32"/>
      <c r="M118" s="35"/>
      <c r="N118" s="35"/>
      <c r="O118" s="35"/>
    </row>
    <row r="119" spans="1:15" ht="50.1" customHeight="1" x14ac:dyDescent="0.3">
      <c r="A119" s="67">
        <v>79</v>
      </c>
      <c r="B119" s="61" t="s">
        <v>142</v>
      </c>
      <c r="C119" s="31" t="s">
        <v>60</v>
      </c>
      <c r="D119" s="101" t="s">
        <v>366</v>
      </c>
      <c r="E119" s="78" t="str">
        <f>IF(G119="NVT",DropdownAntwoord!A$3,"")</f>
        <v/>
      </c>
      <c r="F119" s="74"/>
      <c r="G119" s="65" t="str">
        <f t="shared" si="0"/>
        <v/>
      </c>
      <c r="H119" s="34">
        <v>3</v>
      </c>
      <c r="I119" s="32" t="str">
        <f>IFERROR(VLOOKUP(M119,Kontext!$E$5:$G$37,3),"")</f>
        <v>Y</v>
      </c>
      <c r="J119" s="32" t="str">
        <f>IFERROR(VLOOKUP(N119,Kontext!$E$5:$G$37,3),"")</f>
        <v>Y</v>
      </c>
      <c r="K119" s="32" t="str">
        <f>IFERROR(VLOOKUP(O119,Kontext!$E$5:$G$37,3),"")</f>
        <v/>
      </c>
      <c r="L119" s="34"/>
      <c r="M119" s="39" t="s">
        <v>182</v>
      </c>
      <c r="N119" s="35" t="s">
        <v>183</v>
      </c>
      <c r="O119" s="35"/>
    </row>
    <row r="120" spans="1:15" ht="30" customHeight="1" x14ac:dyDescent="0.3">
      <c r="A120" s="67"/>
      <c r="B120" s="35"/>
      <c r="C120" s="32"/>
      <c r="D120" s="72" t="s">
        <v>367</v>
      </c>
      <c r="E120" s="77"/>
      <c r="F120" s="81"/>
      <c r="G120" s="65" t="str">
        <f t="shared" si="0"/>
        <v>NVT</v>
      </c>
      <c r="H120" s="34">
        <v>3</v>
      </c>
      <c r="I120" s="32" t="str">
        <f>IFERROR(VLOOKUP(M120,Kontext!$E$5:$G$37,3),"")</f>
        <v/>
      </c>
      <c r="J120" s="32" t="str">
        <f>IFERROR(VLOOKUP(N120,Kontext!$E$5:$G$37,3),"")</f>
        <v/>
      </c>
      <c r="K120" s="32" t="str">
        <f>IFERROR(VLOOKUP(O120,Kontext!$E$5:$G$37,3),"")</f>
        <v/>
      </c>
      <c r="L120" s="32"/>
      <c r="M120" s="35"/>
      <c r="N120" s="35"/>
      <c r="O120" s="35"/>
    </row>
    <row r="121" spans="1:15" ht="73.5" customHeight="1" x14ac:dyDescent="0.3">
      <c r="A121" s="67">
        <v>80</v>
      </c>
      <c r="B121" s="61" t="s">
        <v>142</v>
      </c>
      <c r="C121" s="31" t="s">
        <v>59</v>
      </c>
      <c r="D121" s="101" t="s">
        <v>368</v>
      </c>
      <c r="E121" s="78" t="str">
        <f>IF(G121="NVT",DropdownAntwoord!A$3,"")</f>
        <v/>
      </c>
      <c r="F121" s="74"/>
      <c r="G121" s="65" t="str">
        <f t="shared" si="0"/>
        <v/>
      </c>
      <c r="H121" s="34">
        <v>3</v>
      </c>
      <c r="I121" s="32" t="str">
        <f>IFERROR(VLOOKUP(M121,Kontext!$E$5:$G$37,3),"")</f>
        <v>Y</v>
      </c>
      <c r="J121" s="32" t="str">
        <f>IFERROR(VLOOKUP(N121,Kontext!$E$5:$G$37,3),"")</f>
        <v>Y</v>
      </c>
      <c r="K121" s="32" t="str">
        <f>IFERROR(VLOOKUP(O121,Kontext!$E$5:$G$37,3),"")</f>
        <v/>
      </c>
      <c r="L121" s="34"/>
      <c r="M121" s="39" t="s">
        <v>182</v>
      </c>
      <c r="N121" s="35" t="s">
        <v>183</v>
      </c>
      <c r="O121" s="35"/>
    </row>
    <row r="122" spans="1:15" ht="50.1" customHeight="1" x14ac:dyDescent="0.3">
      <c r="A122" s="67">
        <v>81</v>
      </c>
      <c r="B122" s="61" t="s">
        <v>142</v>
      </c>
      <c r="C122" s="31" t="s">
        <v>58</v>
      </c>
      <c r="D122" s="30" t="s">
        <v>369</v>
      </c>
      <c r="E122" s="78" t="str">
        <f>IF(G122="NVT",DropdownAntwoord!A$3,"")</f>
        <v/>
      </c>
      <c r="F122" s="74"/>
      <c r="G122" s="65" t="str">
        <f t="shared" si="0"/>
        <v/>
      </c>
      <c r="H122" s="34">
        <v>3</v>
      </c>
      <c r="I122" s="32" t="str">
        <f>IFERROR(VLOOKUP(M122,Kontext!$E$5:$G$37,3),"")</f>
        <v>Y</v>
      </c>
      <c r="J122" s="32" t="str">
        <f>IFERROR(VLOOKUP(N122,Kontext!$E$5:$G$37,3),"")</f>
        <v>Y</v>
      </c>
      <c r="K122" s="32" t="str">
        <f>IFERROR(VLOOKUP(O122,Kontext!$E$5:$G$37,3),"")</f>
        <v/>
      </c>
      <c r="L122" s="32"/>
      <c r="M122" s="39" t="s">
        <v>182</v>
      </c>
      <c r="N122" s="35" t="s">
        <v>183</v>
      </c>
      <c r="O122" s="35"/>
    </row>
    <row r="123" spans="1:15" ht="50.1" customHeight="1" x14ac:dyDescent="0.3">
      <c r="A123" s="67">
        <v>82</v>
      </c>
      <c r="B123" s="61" t="s">
        <v>142</v>
      </c>
      <c r="C123" s="31" t="s">
        <v>57</v>
      </c>
      <c r="D123" s="101" t="s">
        <v>370</v>
      </c>
      <c r="E123" s="78" t="str">
        <f>IF(G123="NVT",DropdownAntwoord!A$3,"")</f>
        <v/>
      </c>
      <c r="F123" s="74"/>
      <c r="G123" s="65" t="str">
        <f t="shared" si="0"/>
        <v/>
      </c>
      <c r="H123" s="34">
        <v>3</v>
      </c>
      <c r="I123" s="32" t="str">
        <f>IFERROR(VLOOKUP(M123,Kontext!$E$5:$G$37,3),"")</f>
        <v>Y</v>
      </c>
      <c r="J123" s="32" t="str">
        <f>IFERROR(VLOOKUP(N123,Kontext!$E$5:$G$37,3),"")</f>
        <v>Y</v>
      </c>
      <c r="K123" s="32" t="str">
        <f>IFERROR(VLOOKUP(O123,Kontext!$E$5:$G$37,3),"")</f>
        <v/>
      </c>
      <c r="L123" s="34"/>
      <c r="M123" s="39" t="s">
        <v>182</v>
      </c>
      <c r="N123" s="35" t="s">
        <v>183</v>
      </c>
      <c r="O123" s="35"/>
    </row>
    <row r="124" spans="1:15" ht="50.1" customHeight="1" x14ac:dyDescent="0.3">
      <c r="A124" s="67">
        <v>83</v>
      </c>
      <c r="B124" s="61" t="s">
        <v>142</v>
      </c>
      <c r="C124" s="31" t="s">
        <v>56</v>
      </c>
      <c r="D124" s="104" t="s">
        <v>371</v>
      </c>
      <c r="E124" s="78" t="str">
        <f>IF(G124="NVT",DropdownAntwoord!A$3,"")</f>
        <v/>
      </c>
      <c r="F124" s="74"/>
      <c r="G124" s="65" t="str">
        <f t="shared" si="0"/>
        <v/>
      </c>
      <c r="H124" s="34">
        <v>3</v>
      </c>
      <c r="I124" s="32" t="str">
        <f>IFERROR(VLOOKUP(M124,Kontext!$E$5:$G$37,3),"")</f>
        <v>Y</v>
      </c>
      <c r="J124" s="32" t="str">
        <f>IFERROR(VLOOKUP(N124,Kontext!$E$5:$G$37,3),"")</f>
        <v>Y</v>
      </c>
      <c r="K124" s="32" t="str">
        <f>IFERROR(VLOOKUP(O124,Kontext!$E$5:$G$37,3),"")</f>
        <v/>
      </c>
      <c r="L124" s="32"/>
      <c r="M124" s="39" t="s">
        <v>182</v>
      </c>
      <c r="N124" s="35" t="s">
        <v>183</v>
      </c>
      <c r="O124" s="35"/>
    </row>
    <row r="125" spans="1:15" ht="50.1" customHeight="1" x14ac:dyDescent="0.3">
      <c r="A125" s="67">
        <v>84</v>
      </c>
      <c r="B125" s="61" t="s">
        <v>151</v>
      </c>
      <c r="C125" s="30" t="s">
        <v>0</v>
      </c>
      <c r="D125" s="104" t="s">
        <v>372</v>
      </c>
      <c r="E125" s="78" t="str">
        <f>IF(G125="NVT",DropdownAntwoord!A$3,"")</f>
        <v/>
      </c>
      <c r="F125" s="74"/>
      <c r="G125" s="65" t="str">
        <f t="shared" si="0"/>
        <v/>
      </c>
      <c r="H125" s="34">
        <v>3</v>
      </c>
      <c r="I125" s="32" t="str">
        <f>IFERROR(VLOOKUP(M125,Kontext!$E$5:$G$37,3),"")</f>
        <v>Y</v>
      </c>
      <c r="J125" s="32" t="str">
        <f>IFERROR(VLOOKUP(N125,Kontext!$E$5:$G$37,3),"")</f>
        <v>Y</v>
      </c>
      <c r="K125" s="32" t="str">
        <f>IFERROR(VLOOKUP(O125,Kontext!$E$5:$G$37,3),"")</f>
        <v>Y</v>
      </c>
      <c r="L125" s="32"/>
      <c r="M125" s="39" t="s">
        <v>182</v>
      </c>
      <c r="N125" s="35" t="s">
        <v>183</v>
      </c>
      <c r="O125" s="35" t="s">
        <v>182</v>
      </c>
    </row>
    <row r="126" spans="1:15" s="28" customFormat="1" ht="30" customHeight="1" x14ac:dyDescent="0.3">
      <c r="A126" s="66" t="s">
        <v>204</v>
      </c>
      <c r="B126" s="35"/>
      <c r="C126" s="34"/>
      <c r="D126" s="71" t="s">
        <v>373</v>
      </c>
      <c r="E126" s="59"/>
      <c r="F126" s="80"/>
      <c r="G126" s="65" t="str">
        <f t="shared" si="0"/>
        <v>NVT</v>
      </c>
      <c r="H126" s="34">
        <v>3</v>
      </c>
      <c r="I126" s="32" t="str">
        <f>IFERROR(VLOOKUP(M126,Kontext!$E$5:$G$37,3),"")</f>
        <v/>
      </c>
      <c r="J126" s="32" t="str">
        <f>IFERROR(VLOOKUP(N126,Kontext!$E$5:$G$37,3),"")</f>
        <v/>
      </c>
      <c r="K126" s="32" t="str">
        <f>IFERROR(VLOOKUP(O126,Kontext!$E$5:$G$37,3),"")</f>
        <v/>
      </c>
      <c r="L126" s="34"/>
      <c r="M126" s="38"/>
      <c r="N126" s="38"/>
      <c r="O126" s="38"/>
    </row>
    <row r="127" spans="1:15" ht="30" customHeight="1" x14ac:dyDescent="0.3">
      <c r="A127" s="67"/>
      <c r="B127" s="35"/>
      <c r="C127" s="32"/>
      <c r="D127" s="72" t="s">
        <v>374</v>
      </c>
      <c r="E127" s="77"/>
      <c r="F127" s="81"/>
      <c r="G127" s="65" t="str">
        <f t="shared" si="0"/>
        <v>NVT</v>
      </c>
      <c r="H127" s="34">
        <v>3</v>
      </c>
      <c r="I127" s="32" t="str">
        <f>IFERROR(VLOOKUP(M127,Kontext!$E$5:$G$37,3),"")</f>
        <v/>
      </c>
      <c r="J127" s="32" t="str">
        <f>IFERROR(VLOOKUP(N127,Kontext!$E$5:$G$37,3),"")</f>
        <v/>
      </c>
      <c r="K127" s="32" t="str">
        <f>IFERROR(VLOOKUP(O127,Kontext!$E$5:$G$37,3),"")</f>
        <v/>
      </c>
      <c r="L127" s="32"/>
      <c r="M127" s="35"/>
      <c r="N127" s="35"/>
      <c r="O127" s="35"/>
    </row>
    <row r="128" spans="1:15" ht="50.1" customHeight="1" x14ac:dyDescent="0.3">
      <c r="A128" s="67">
        <v>85</v>
      </c>
      <c r="B128" s="61" t="s">
        <v>142</v>
      </c>
      <c r="C128" s="31" t="s">
        <v>54</v>
      </c>
      <c r="D128" s="104" t="s">
        <v>375</v>
      </c>
      <c r="E128" s="78" t="str">
        <f>IF(G128="NVT",DropdownAntwoord!A$3,"")</f>
        <v/>
      </c>
      <c r="F128" s="74"/>
      <c r="G128" s="65" t="str">
        <f t="shared" si="0"/>
        <v/>
      </c>
      <c r="H128" s="34">
        <v>3</v>
      </c>
      <c r="I128" s="32" t="str">
        <f>IFERROR(VLOOKUP(M128,Kontext!$E$5:$G$37,3),"")</f>
        <v>Y</v>
      </c>
      <c r="J128" s="32" t="str">
        <f>IFERROR(VLOOKUP(N128,Kontext!$E$5:$G$37,3),"")</f>
        <v>Y</v>
      </c>
      <c r="K128" s="32" t="str">
        <f>IFERROR(VLOOKUP(O128,Kontext!$E$5:$G$37,3),"")</f>
        <v/>
      </c>
      <c r="L128" s="34"/>
      <c r="M128" s="39" t="s">
        <v>182</v>
      </c>
      <c r="N128" s="35" t="s">
        <v>183</v>
      </c>
      <c r="O128" s="35"/>
    </row>
    <row r="129" spans="1:15" ht="50.1" customHeight="1" x14ac:dyDescent="0.3">
      <c r="A129" s="67">
        <v>86</v>
      </c>
      <c r="B129" s="61" t="s">
        <v>142</v>
      </c>
      <c r="C129" s="31" t="s">
        <v>54</v>
      </c>
      <c r="D129" s="104" t="s">
        <v>376</v>
      </c>
      <c r="E129" s="78" t="str">
        <f>IF(G129="NVT",DropdownAntwoord!A$3,"")</f>
        <v/>
      </c>
      <c r="F129" s="74"/>
      <c r="G129" s="65" t="str">
        <f t="shared" si="0"/>
        <v/>
      </c>
      <c r="H129" s="34">
        <v>3</v>
      </c>
      <c r="I129" s="32" t="str">
        <f>IFERROR(VLOOKUP(M129,Kontext!$E$5:$G$37,3),"")</f>
        <v>Y</v>
      </c>
      <c r="J129" s="32" t="str">
        <f>IFERROR(VLOOKUP(N129,Kontext!$E$5:$G$37,3),"")</f>
        <v>Y</v>
      </c>
      <c r="K129" s="32" t="str">
        <f>IFERROR(VLOOKUP(O129,Kontext!$E$5:$G$37,3),"")</f>
        <v/>
      </c>
      <c r="L129" s="32"/>
      <c r="M129" s="39" t="s">
        <v>182</v>
      </c>
      <c r="N129" s="35" t="s">
        <v>183</v>
      </c>
      <c r="O129" s="35"/>
    </row>
    <row r="130" spans="1:15" ht="50.1" customHeight="1" x14ac:dyDescent="0.3">
      <c r="A130" s="67">
        <v>87</v>
      </c>
      <c r="B130" s="61" t="s">
        <v>142</v>
      </c>
      <c r="C130" s="31" t="s">
        <v>53</v>
      </c>
      <c r="D130" s="101" t="s">
        <v>377</v>
      </c>
      <c r="E130" s="78" t="str">
        <f>IF(G130="NVT",DropdownAntwoord!A$3,"")</f>
        <v/>
      </c>
      <c r="F130" s="74"/>
      <c r="G130" s="65" t="str">
        <f t="shared" si="0"/>
        <v/>
      </c>
      <c r="H130" s="34">
        <v>3</v>
      </c>
      <c r="I130" s="32" t="str">
        <f>IFERROR(VLOOKUP(M130,Kontext!$E$5:$G$37,3),"")</f>
        <v>Y</v>
      </c>
      <c r="J130" s="32" t="str">
        <f>IFERROR(VLOOKUP(N130,Kontext!$E$5:$G$37,3),"")</f>
        <v>Y</v>
      </c>
      <c r="K130" s="32" t="str">
        <f>IFERROR(VLOOKUP(O130,Kontext!$E$5:$G$37,3),"")</f>
        <v/>
      </c>
      <c r="L130" s="34"/>
      <c r="M130" s="39" t="s">
        <v>182</v>
      </c>
      <c r="N130" s="35" t="s">
        <v>183</v>
      </c>
      <c r="O130" s="35"/>
    </row>
    <row r="131" spans="1:15" ht="30" customHeight="1" x14ac:dyDescent="0.3">
      <c r="A131" s="67"/>
      <c r="B131" s="35"/>
      <c r="C131" s="32"/>
      <c r="D131" s="72" t="s">
        <v>378</v>
      </c>
      <c r="E131" s="77"/>
      <c r="F131" s="81"/>
      <c r="G131" s="65" t="str">
        <f t="shared" si="0"/>
        <v>NVT</v>
      </c>
      <c r="H131" s="34">
        <v>3</v>
      </c>
      <c r="I131" s="32" t="str">
        <f>IFERROR(VLOOKUP(M131,Kontext!$E$5:$G$37,3),"")</f>
        <v/>
      </c>
      <c r="J131" s="32" t="str">
        <f>IFERROR(VLOOKUP(N131,Kontext!$E$5:$G$37,3),"")</f>
        <v/>
      </c>
      <c r="K131" s="32" t="str">
        <f>IFERROR(VLOOKUP(O131,Kontext!$E$5:$G$37,3),"")</f>
        <v/>
      </c>
      <c r="L131" s="32"/>
      <c r="M131" s="35"/>
      <c r="N131" s="35"/>
      <c r="O131" s="35"/>
    </row>
    <row r="132" spans="1:15" ht="63" customHeight="1" x14ac:dyDescent="0.3">
      <c r="A132" s="67">
        <v>88</v>
      </c>
      <c r="B132" s="61" t="s">
        <v>152</v>
      </c>
      <c r="C132" s="31" t="s">
        <v>50</v>
      </c>
      <c r="D132" s="101" t="s">
        <v>554</v>
      </c>
      <c r="E132" s="78" t="str">
        <f>IF(G132="NVT",DropdownAntwoord!A$3,"")</f>
        <v/>
      </c>
      <c r="F132" s="74"/>
      <c r="G132" s="65" t="str">
        <f t="shared" si="0"/>
        <v/>
      </c>
      <c r="H132" s="34">
        <v>3</v>
      </c>
      <c r="I132" s="32" t="str">
        <f>IFERROR(VLOOKUP(M132,Kontext!$E$5:$G$37,3),"")</f>
        <v>Y</v>
      </c>
      <c r="J132" s="32" t="str">
        <f>IFERROR(VLOOKUP(N132,Kontext!$E$5:$G$37,3),"")</f>
        <v>Y</v>
      </c>
      <c r="K132" s="32" t="str">
        <f>IFERROR(VLOOKUP(O132,Kontext!$E$5:$G$37,3),"")</f>
        <v/>
      </c>
      <c r="L132" s="34"/>
      <c r="M132" s="39" t="s">
        <v>182</v>
      </c>
      <c r="N132" s="35" t="s">
        <v>183</v>
      </c>
      <c r="O132" s="35"/>
    </row>
    <row r="133" spans="1:15" ht="50.1" customHeight="1" x14ac:dyDescent="0.3">
      <c r="A133" s="67">
        <v>89</v>
      </c>
      <c r="B133" s="61" t="s">
        <v>152</v>
      </c>
      <c r="C133" s="31" t="s">
        <v>0</v>
      </c>
      <c r="D133" s="101" t="s">
        <v>379</v>
      </c>
      <c r="E133" s="78" t="str">
        <f>IF(G133="NVT",DropdownAntwoord!A$3,"")</f>
        <v/>
      </c>
      <c r="F133" s="74"/>
      <c r="G133" s="65" t="str">
        <f t="shared" si="0"/>
        <v/>
      </c>
      <c r="H133" s="34">
        <v>3</v>
      </c>
      <c r="I133" s="32" t="str">
        <f>IFERROR(VLOOKUP(M133,Kontext!$E$5:$G$37,3),"")</f>
        <v>Y</v>
      </c>
      <c r="J133" s="32" t="str">
        <f>IFERROR(VLOOKUP(N133,Kontext!$E$5:$G$37,3),"")</f>
        <v>Y</v>
      </c>
      <c r="K133" s="32" t="str">
        <f>IFERROR(VLOOKUP(O133,Kontext!$E$5:$G$37,3),"")</f>
        <v>Y</v>
      </c>
      <c r="L133" s="32"/>
      <c r="M133" s="39" t="s">
        <v>182</v>
      </c>
      <c r="N133" s="35" t="s">
        <v>183</v>
      </c>
      <c r="O133" s="35" t="s">
        <v>184</v>
      </c>
    </row>
    <row r="134" spans="1:15" ht="29.25" customHeight="1" x14ac:dyDescent="0.3">
      <c r="A134" s="67">
        <v>90</v>
      </c>
      <c r="B134" s="61" t="s">
        <v>152</v>
      </c>
      <c r="C134" s="31" t="s">
        <v>51</v>
      </c>
      <c r="D134" s="30" t="s">
        <v>380</v>
      </c>
      <c r="E134" s="78" t="str">
        <f>IF(G134="NVT",DropdownAntwoord!A$3,"")</f>
        <v/>
      </c>
      <c r="F134" s="74"/>
      <c r="G134" s="65" t="str">
        <f t="shared" si="0"/>
        <v/>
      </c>
      <c r="H134" s="34">
        <v>3</v>
      </c>
      <c r="I134" s="32" t="str">
        <f>IFERROR(VLOOKUP(M134,Kontext!$E$5:$G$37,3),"")</f>
        <v>Y</v>
      </c>
      <c r="J134" s="32" t="str">
        <f>IFERROR(VLOOKUP(N134,Kontext!$E$5:$G$37,3),"")</f>
        <v>Y</v>
      </c>
      <c r="K134" s="32" t="str">
        <f>IFERROR(VLOOKUP(O134,Kontext!$E$5:$G$37,3),"")</f>
        <v/>
      </c>
      <c r="L134" s="34"/>
      <c r="M134" s="39" t="s">
        <v>182</v>
      </c>
      <c r="N134" s="35" t="s">
        <v>183</v>
      </c>
      <c r="O134" s="35"/>
    </row>
    <row r="135" spans="1:15" ht="50.1" customHeight="1" x14ac:dyDescent="0.3">
      <c r="A135" s="67">
        <v>91</v>
      </c>
      <c r="B135" s="61" t="s">
        <v>152</v>
      </c>
      <c r="C135" s="31" t="s">
        <v>50</v>
      </c>
      <c r="D135" s="101" t="s">
        <v>381</v>
      </c>
      <c r="E135" s="78" t="str">
        <f>IF(G135="NVT",DropdownAntwoord!A$3,"")</f>
        <v/>
      </c>
      <c r="F135" s="74"/>
      <c r="G135" s="65" t="str">
        <f t="shared" si="0"/>
        <v/>
      </c>
      <c r="H135" s="34">
        <v>3</v>
      </c>
      <c r="I135" s="32" t="str">
        <f>IFERROR(VLOOKUP(M135,Kontext!$E$5:$G$37,3),"")</f>
        <v>Y</v>
      </c>
      <c r="J135" s="32" t="str">
        <f>IFERROR(VLOOKUP(N135,Kontext!$E$5:$G$37,3),"")</f>
        <v>Y</v>
      </c>
      <c r="K135" s="32" t="str">
        <f>IFERROR(VLOOKUP(O135,Kontext!$E$5:$G$37,3),"")</f>
        <v>Y</v>
      </c>
      <c r="L135" s="34"/>
      <c r="M135" s="39" t="s">
        <v>182</v>
      </c>
      <c r="N135" s="35" t="s">
        <v>183</v>
      </c>
      <c r="O135" s="35" t="s">
        <v>184</v>
      </c>
    </row>
    <row r="136" spans="1:15" ht="63.75" customHeight="1" x14ac:dyDescent="0.3">
      <c r="A136" s="67">
        <v>92</v>
      </c>
      <c r="B136" s="61" t="s">
        <v>152</v>
      </c>
      <c r="C136" s="31" t="s">
        <v>50</v>
      </c>
      <c r="D136" s="101" t="s">
        <v>382</v>
      </c>
      <c r="E136" s="78" t="str">
        <f>IF(G136="NVT",DropdownAntwoord!A$3,"")</f>
        <v/>
      </c>
      <c r="F136" s="74"/>
      <c r="G136" s="65" t="str">
        <f t="shared" si="0"/>
        <v/>
      </c>
      <c r="H136" s="34">
        <v>3</v>
      </c>
      <c r="I136" s="32" t="str">
        <f>IFERROR(VLOOKUP(M136,Kontext!$E$5:$G$37,3),"")</f>
        <v>Y</v>
      </c>
      <c r="J136" s="32" t="str">
        <f>IFERROR(VLOOKUP(N136,Kontext!$E$5:$G$37,3),"")</f>
        <v>Y</v>
      </c>
      <c r="K136" s="32" t="str">
        <f>IFERROR(VLOOKUP(O136,Kontext!$E$5:$G$37,3),"")</f>
        <v>Y</v>
      </c>
      <c r="L136" s="32"/>
      <c r="M136" s="39" t="s">
        <v>182</v>
      </c>
      <c r="N136" s="35" t="s">
        <v>183</v>
      </c>
      <c r="O136" s="35" t="s">
        <v>184</v>
      </c>
    </row>
    <row r="137" spans="1:15" ht="50.1" customHeight="1" x14ac:dyDescent="0.3">
      <c r="A137" s="67">
        <v>93</v>
      </c>
      <c r="B137" s="61" t="s">
        <v>152</v>
      </c>
      <c r="C137" s="31" t="s">
        <v>50</v>
      </c>
      <c r="D137" s="101" t="s">
        <v>383</v>
      </c>
      <c r="E137" s="78" t="str">
        <f>IF(G137="NVT",DropdownAntwoord!A$3,"")</f>
        <v/>
      </c>
      <c r="F137" s="74"/>
      <c r="G137" s="65" t="str">
        <f t="shared" si="0"/>
        <v/>
      </c>
      <c r="H137" s="34">
        <v>3</v>
      </c>
      <c r="I137" s="32" t="str">
        <f>IFERROR(VLOOKUP(M137,Kontext!$E$5:$G$37,3),"")</f>
        <v/>
      </c>
      <c r="J137" s="32" t="str">
        <f>IFERROR(VLOOKUP(N137,Kontext!$E$5:$G$37,3),"")</f>
        <v>Y</v>
      </c>
      <c r="K137" s="32" t="str">
        <f>IFERROR(VLOOKUP(O137,Kontext!$E$5:$G$37,3),"")</f>
        <v/>
      </c>
      <c r="L137" s="34"/>
      <c r="M137" s="39"/>
      <c r="N137" s="35" t="s">
        <v>183</v>
      </c>
      <c r="O137" s="35"/>
    </row>
    <row r="138" spans="1:15" ht="50.1" customHeight="1" x14ac:dyDescent="0.3">
      <c r="A138" s="67">
        <v>94</v>
      </c>
      <c r="B138" s="61" t="s">
        <v>152</v>
      </c>
      <c r="C138" s="31" t="s">
        <v>50</v>
      </c>
      <c r="D138" s="101" t="s">
        <v>384</v>
      </c>
      <c r="E138" s="78" t="str">
        <f>IF(G138="NVT",DropdownAntwoord!A$3,"")</f>
        <v/>
      </c>
      <c r="F138" s="74"/>
      <c r="G138" s="65" t="str">
        <f t="shared" si="0"/>
        <v/>
      </c>
      <c r="H138" s="34">
        <v>3</v>
      </c>
      <c r="I138" s="32" t="str">
        <f>IFERROR(VLOOKUP(M138,Kontext!$E$5:$G$37,3),"")</f>
        <v>Y</v>
      </c>
      <c r="J138" s="32" t="str">
        <f>IFERROR(VLOOKUP(N138,Kontext!$E$5:$G$37,3),"")</f>
        <v>Y</v>
      </c>
      <c r="K138" s="32" t="str">
        <f>IFERROR(VLOOKUP(O138,Kontext!$E$5:$G$37,3),"")</f>
        <v/>
      </c>
      <c r="L138" s="32"/>
      <c r="M138" s="39" t="s">
        <v>182</v>
      </c>
      <c r="N138" s="35" t="s">
        <v>183</v>
      </c>
      <c r="O138" s="35"/>
    </row>
    <row r="139" spans="1:15" ht="50.1" customHeight="1" x14ac:dyDescent="0.3">
      <c r="A139" s="67">
        <v>95</v>
      </c>
      <c r="B139" s="61" t="s">
        <v>152</v>
      </c>
      <c r="C139" s="31" t="s">
        <v>50</v>
      </c>
      <c r="D139" s="101" t="s">
        <v>385</v>
      </c>
      <c r="E139" s="78" t="str">
        <f>IF(G139="NVT",DropdownAntwoord!A$3,"")</f>
        <v/>
      </c>
      <c r="F139" s="74"/>
      <c r="G139" s="65" t="str">
        <f t="shared" si="0"/>
        <v/>
      </c>
      <c r="H139" s="34">
        <v>3</v>
      </c>
      <c r="I139" s="32" t="str">
        <f>IFERROR(VLOOKUP(M139,Kontext!$E$5:$G$37,3),"")</f>
        <v>Y</v>
      </c>
      <c r="J139" s="32" t="str">
        <f>IFERROR(VLOOKUP(N139,Kontext!$E$5:$G$37,3),"")</f>
        <v>Y</v>
      </c>
      <c r="K139" s="32" t="str">
        <f>IFERROR(VLOOKUP(O139,Kontext!$E$5:$G$37,3),"")</f>
        <v/>
      </c>
      <c r="L139" s="34"/>
      <c r="M139" s="39" t="s">
        <v>182</v>
      </c>
      <c r="N139" s="35" t="s">
        <v>183</v>
      </c>
      <c r="O139" s="35"/>
    </row>
    <row r="140" spans="1:15" ht="64.5" customHeight="1" x14ac:dyDescent="0.3">
      <c r="A140" s="67">
        <v>96</v>
      </c>
      <c r="B140" s="61" t="s">
        <v>152</v>
      </c>
      <c r="C140" s="31" t="s">
        <v>50</v>
      </c>
      <c r="D140" s="101" t="s">
        <v>386</v>
      </c>
      <c r="E140" s="78" t="str">
        <f>IF(G140="NVT",DropdownAntwoord!A$3,"")</f>
        <v/>
      </c>
      <c r="F140" s="74"/>
      <c r="G140" s="65" t="str">
        <f t="shared" si="0"/>
        <v/>
      </c>
      <c r="H140" s="34">
        <v>3</v>
      </c>
      <c r="I140" s="32" t="str">
        <f>IFERROR(VLOOKUP(M140,Kontext!$E$5:$G$37,3),"")</f>
        <v>Y</v>
      </c>
      <c r="J140" s="32" t="str">
        <f>IFERROR(VLOOKUP(N140,Kontext!$E$5:$G$37,3),"")</f>
        <v>Y</v>
      </c>
      <c r="K140" s="32" t="str">
        <f>IFERROR(VLOOKUP(O140,Kontext!$E$5:$G$37,3),"")</f>
        <v/>
      </c>
      <c r="L140" s="32"/>
      <c r="M140" s="39" t="s">
        <v>182</v>
      </c>
      <c r="N140" s="35" t="s">
        <v>183</v>
      </c>
      <c r="O140" s="35"/>
    </row>
    <row r="141" spans="1:15" ht="50.1" customHeight="1" x14ac:dyDescent="0.3">
      <c r="A141" s="67">
        <v>97</v>
      </c>
      <c r="B141" s="61" t="s">
        <v>152</v>
      </c>
      <c r="C141" s="31" t="s">
        <v>50</v>
      </c>
      <c r="D141" s="101" t="s">
        <v>387</v>
      </c>
      <c r="E141" s="78" t="str">
        <f>IF(G141="NVT",DropdownAntwoord!A$3,"")</f>
        <v/>
      </c>
      <c r="F141" s="74"/>
      <c r="G141" s="65" t="str">
        <f t="shared" si="0"/>
        <v/>
      </c>
      <c r="H141" s="34">
        <v>3</v>
      </c>
      <c r="I141" s="32" t="str">
        <f>IFERROR(VLOOKUP(M141,Kontext!$E$5:$G$37,3),"")</f>
        <v/>
      </c>
      <c r="J141" s="32" t="str">
        <f>IFERROR(VLOOKUP(N141,Kontext!$E$5:$G$37,3),"")</f>
        <v>Y</v>
      </c>
      <c r="K141" s="32" t="str">
        <f>IFERROR(VLOOKUP(O141,Kontext!$E$5:$G$37,3),"")</f>
        <v/>
      </c>
      <c r="L141" s="34"/>
      <c r="M141" s="39"/>
      <c r="N141" s="35" t="s">
        <v>183</v>
      </c>
      <c r="O141" s="35"/>
    </row>
    <row r="142" spans="1:15" ht="50.1" customHeight="1" x14ac:dyDescent="0.3">
      <c r="A142" s="67">
        <v>98</v>
      </c>
      <c r="B142" s="61" t="s">
        <v>152</v>
      </c>
      <c r="C142" s="31" t="s">
        <v>50</v>
      </c>
      <c r="D142" s="101" t="s">
        <v>388</v>
      </c>
      <c r="E142" s="78" t="str">
        <f>IF(G142="NVT",DropdownAntwoord!A$3,"")</f>
        <v/>
      </c>
      <c r="F142" s="74"/>
      <c r="G142" s="65" t="str">
        <f t="shared" si="0"/>
        <v/>
      </c>
      <c r="H142" s="34">
        <v>3</v>
      </c>
      <c r="I142" s="32" t="str">
        <f>IFERROR(VLOOKUP(M142,Kontext!$E$5:$G$37,3),"")</f>
        <v>Y</v>
      </c>
      <c r="J142" s="32" t="str">
        <f>IFERROR(VLOOKUP(N142,Kontext!$E$5:$G$37,3),"")</f>
        <v>Y</v>
      </c>
      <c r="K142" s="32" t="str">
        <f>IFERROR(VLOOKUP(O142,Kontext!$E$5:$G$37,3),"")</f>
        <v/>
      </c>
      <c r="L142" s="32"/>
      <c r="M142" s="39" t="s">
        <v>182</v>
      </c>
      <c r="N142" s="35" t="s">
        <v>183</v>
      </c>
      <c r="O142" s="35"/>
    </row>
    <row r="143" spans="1:15" ht="50.1" customHeight="1" x14ac:dyDescent="0.3">
      <c r="A143" s="67">
        <v>99</v>
      </c>
      <c r="B143" s="61" t="s">
        <v>152</v>
      </c>
      <c r="C143" s="31" t="s">
        <v>50</v>
      </c>
      <c r="D143" s="101" t="s">
        <v>389</v>
      </c>
      <c r="E143" s="78" t="str">
        <f>IF(G143="NVT",DropdownAntwoord!A$3,"")</f>
        <v/>
      </c>
      <c r="F143" s="74"/>
      <c r="G143" s="65" t="str">
        <f t="shared" si="0"/>
        <v/>
      </c>
      <c r="H143" s="34">
        <v>3</v>
      </c>
      <c r="I143" s="32" t="str">
        <f>IFERROR(VLOOKUP(M143,Kontext!$E$5:$G$37,3),"")</f>
        <v/>
      </c>
      <c r="J143" s="32" t="str">
        <f>IFERROR(VLOOKUP(N143,Kontext!$E$5:$G$37,3),"")</f>
        <v>Y</v>
      </c>
      <c r="K143" s="32" t="str">
        <f>IFERROR(VLOOKUP(O143,Kontext!$E$5:$G$37,3),"")</f>
        <v/>
      </c>
      <c r="L143" s="34"/>
      <c r="M143" s="39"/>
      <c r="N143" s="35" t="s">
        <v>183</v>
      </c>
      <c r="O143" s="35"/>
    </row>
    <row r="144" spans="1:15" ht="50.1" customHeight="1" x14ac:dyDescent="0.3">
      <c r="A144" s="67">
        <v>100</v>
      </c>
      <c r="B144" s="61" t="s">
        <v>152</v>
      </c>
      <c r="C144" s="31" t="s">
        <v>50</v>
      </c>
      <c r="D144" s="101" t="s">
        <v>390</v>
      </c>
      <c r="E144" s="78" t="str">
        <f>IF(G144="NVT",DropdownAntwoord!A$3,"")</f>
        <v/>
      </c>
      <c r="F144" s="74"/>
      <c r="G144" s="65" t="str">
        <f t="shared" si="0"/>
        <v/>
      </c>
      <c r="H144" s="34">
        <v>3</v>
      </c>
      <c r="I144" s="32" t="str">
        <f>IFERROR(VLOOKUP(M144,Kontext!$E$5:$G$37,3),"")</f>
        <v/>
      </c>
      <c r="J144" s="32" t="str">
        <f>IFERROR(VLOOKUP(N144,Kontext!$E$5:$G$37,3),"")</f>
        <v>Y</v>
      </c>
      <c r="K144" s="32" t="str">
        <f>IFERROR(VLOOKUP(O144,Kontext!$E$5:$G$37,3),"")</f>
        <v/>
      </c>
      <c r="L144" s="32"/>
      <c r="M144" s="39"/>
      <c r="N144" s="35" t="s">
        <v>183</v>
      </c>
      <c r="O144" s="35"/>
    </row>
    <row r="145" spans="1:15" s="28" customFormat="1" ht="30" customHeight="1" x14ac:dyDescent="0.3">
      <c r="A145" s="66" t="s">
        <v>205</v>
      </c>
      <c r="B145" s="35"/>
      <c r="C145" s="34"/>
      <c r="D145" s="71" t="s">
        <v>391</v>
      </c>
      <c r="E145" s="59"/>
      <c r="F145" s="80"/>
      <c r="G145" s="65" t="str">
        <f t="shared" ref="G145:G157" si="1">IF(I145="Y","","NVT")</f>
        <v/>
      </c>
      <c r="H145" s="32"/>
      <c r="I145" s="32" t="str">
        <f>IFERROR(VLOOKUP(M145,Kontext!$E$5:$G$37,3),"")</f>
        <v>Y</v>
      </c>
      <c r="J145" s="32" t="str">
        <f>IFERROR(VLOOKUP(N145,Kontext!$E$5:$G$37,3),"")</f>
        <v/>
      </c>
      <c r="K145" s="32" t="str">
        <f>IFERROR(VLOOKUP(O145,Kontext!$E$5:$G$37,3),"")</f>
        <v/>
      </c>
      <c r="L145" s="32"/>
      <c r="M145" s="35" t="s">
        <v>174</v>
      </c>
      <c r="N145" s="38"/>
      <c r="O145" s="38"/>
    </row>
    <row r="146" spans="1:15" ht="41.25" customHeight="1" x14ac:dyDescent="0.3">
      <c r="A146" s="67"/>
      <c r="B146" s="35"/>
      <c r="C146" s="32"/>
      <c r="D146" s="72" t="s">
        <v>392</v>
      </c>
      <c r="E146" s="77"/>
      <c r="F146" s="81"/>
      <c r="G146" s="65" t="str">
        <f t="shared" si="1"/>
        <v>NVT</v>
      </c>
      <c r="H146" s="32"/>
      <c r="I146" s="32" t="str">
        <f>IFERROR(VLOOKUP(M146,Kontext!$E$5:$G$37,3),"")</f>
        <v/>
      </c>
      <c r="J146" s="32" t="str">
        <f>IFERROR(VLOOKUP(N146,Kontext!$E$5:$G$37,3),"")</f>
        <v/>
      </c>
      <c r="K146" s="32" t="str">
        <f>IFERROR(VLOOKUP(O146,Kontext!$E$5:$G$37,3),"")</f>
        <v/>
      </c>
      <c r="L146" s="32"/>
      <c r="M146" s="35"/>
      <c r="N146" s="35"/>
      <c r="O146" s="35"/>
    </row>
    <row r="147" spans="1:15" ht="50.1" customHeight="1" x14ac:dyDescent="0.3">
      <c r="A147" s="67">
        <v>101</v>
      </c>
      <c r="B147" s="61" t="s">
        <v>154</v>
      </c>
      <c r="C147" s="31" t="s">
        <v>41</v>
      </c>
      <c r="D147" s="101" t="s">
        <v>393</v>
      </c>
      <c r="E147" s="78" t="str">
        <f>IF(G147="NVT",DropdownAntwoord!A$3,"")</f>
        <v/>
      </c>
      <c r="F147" s="74"/>
      <c r="G147" s="65" t="str">
        <f t="shared" si="1"/>
        <v/>
      </c>
      <c r="H147" s="32">
        <v>1</v>
      </c>
      <c r="I147" s="32" t="str">
        <f>IFERROR(VLOOKUP(M147,Kontext!$E$5:$G$37,3),"")</f>
        <v>Y</v>
      </c>
      <c r="J147" s="32" t="str">
        <f>IFERROR(VLOOKUP(N147,Kontext!$E$5:$G$37,3),"")</f>
        <v/>
      </c>
      <c r="K147" s="32" t="str">
        <f>IFERROR(VLOOKUP(O147,Kontext!$E$5:$G$37,3),"")</f>
        <v/>
      </c>
      <c r="L147" s="32"/>
      <c r="M147" s="39" t="s">
        <v>174</v>
      </c>
      <c r="N147" s="35"/>
      <c r="O147" s="35"/>
    </row>
    <row r="148" spans="1:15" ht="50.1" customHeight="1" x14ac:dyDescent="0.3">
      <c r="A148" s="67">
        <v>102</v>
      </c>
      <c r="B148" s="61" t="s">
        <v>154</v>
      </c>
      <c r="C148" s="31" t="s">
        <v>40</v>
      </c>
      <c r="D148" s="101" t="s">
        <v>394</v>
      </c>
      <c r="E148" s="78" t="str">
        <f>IF(G148="NVT",DropdownAntwoord!A$3,"")</f>
        <v/>
      </c>
      <c r="F148" s="74"/>
      <c r="G148" s="65" t="str">
        <f t="shared" si="1"/>
        <v/>
      </c>
      <c r="H148" s="32">
        <v>1</v>
      </c>
      <c r="I148" s="32" t="str">
        <f>IFERROR(VLOOKUP(M148,Kontext!$E$5:$G$37,3),"")</f>
        <v>Y</v>
      </c>
      <c r="J148" s="32" t="str">
        <f>IFERROR(VLOOKUP(N148,Kontext!$E$5:$G$37,3),"")</f>
        <v/>
      </c>
      <c r="K148" s="32" t="str">
        <f>IFERROR(VLOOKUP(O148,Kontext!$E$5:$G$37,3),"")</f>
        <v/>
      </c>
      <c r="L148" s="32"/>
      <c r="M148" s="39" t="s">
        <v>174</v>
      </c>
      <c r="N148" s="35"/>
      <c r="O148" s="35"/>
    </row>
    <row r="149" spans="1:15" ht="50.1" customHeight="1" x14ac:dyDescent="0.3">
      <c r="A149" s="67">
        <v>103</v>
      </c>
      <c r="B149" s="61" t="s">
        <v>154</v>
      </c>
      <c r="C149" s="31" t="s">
        <v>39</v>
      </c>
      <c r="D149" s="101" t="s">
        <v>395</v>
      </c>
      <c r="E149" s="78" t="str">
        <f>IF(G149="NVT",DropdownAntwoord!A$3,"")</f>
        <v/>
      </c>
      <c r="F149" s="74"/>
      <c r="G149" s="65" t="str">
        <f t="shared" si="1"/>
        <v/>
      </c>
      <c r="H149" s="32">
        <v>1</v>
      </c>
      <c r="I149" s="32" t="str">
        <f>IFERROR(VLOOKUP(M149,Kontext!$E$5:$G$37,3),"")</f>
        <v>Y</v>
      </c>
      <c r="J149" s="32" t="str">
        <f>IFERROR(VLOOKUP(N149,Kontext!$E$5:$G$37,3),"")</f>
        <v/>
      </c>
      <c r="K149" s="32" t="str">
        <f>IFERROR(VLOOKUP(O149,Kontext!$E$5:$G$37,3),"")</f>
        <v/>
      </c>
      <c r="L149" s="32"/>
      <c r="M149" s="39" t="s">
        <v>174</v>
      </c>
      <c r="N149" s="35"/>
      <c r="O149" s="35"/>
    </row>
    <row r="150" spans="1:15" ht="50.1" customHeight="1" x14ac:dyDescent="0.3">
      <c r="A150" s="67">
        <v>104</v>
      </c>
      <c r="B150" s="61" t="s">
        <v>154</v>
      </c>
      <c r="C150" s="31" t="s">
        <v>38</v>
      </c>
      <c r="D150" s="101" t="s">
        <v>396</v>
      </c>
      <c r="E150" s="78" t="str">
        <f>IF(G150="NVT",DropdownAntwoord!A$3,"")</f>
        <v/>
      </c>
      <c r="F150" s="74"/>
      <c r="G150" s="65" t="str">
        <f t="shared" si="1"/>
        <v/>
      </c>
      <c r="H150" s="32">
        <v>1</v>
      </c>
      <c r="I150" s="32" t="str">
        <f>IFERROR(VLOOKUP(M150,Kontext!$E$5:$G$37,3),"")</f>
        <v>Y</v>
      </c>
      <c r="J150" s="32" t="str">
        <f>IFERROR(VLOOKUP(N150,Kontext!$E$5:$G$37,3),"")</f>
        <v/>
      </c>
      <c r="K150" s="32" t="str">
        <f>IFERROR(VLOOKUP(O150,Kontext!$E$5:$G$37,3),"")</f>
        <v/>
      </c>
      <c r="L150" s="32"/>
      <c r="M150" s="39" t="s">
        <v>174</v>
      </c>
      <c r="N150" s="35"/>
      <c r="O150" s="35"/>
    </row>
    <row r="151" spans="1:15" ht="30" customHeight="1" x14ac:dyDescent="0.3">
      <c r="A151" s="67"/>
      <c r="B151" s="35"/>
      <c r="C151" s="32"/>
      <c r="D151" s="72" t="s">
        <v>397</v>
      </c>
      <c r="E151" s="77"/>
      <c r="F151" s="81"/>
      <c r="G151" s="65" t="str">
        <f t="shared" si="1"/>
        <v>NVT</v>
      </c>
      <c r="H151" s="32"/>
      <c r="I151" s="32" t="str">
        <f>IFERROR(VLOOKUP(M151,Kontext!$E$5:$G$37,3),"")</f>
        <v/>
      </c>
      <c r="J151" s="32" t="str">
        <f>IFERROR(VLOOKUP(N151,Kontext!$E$5:$G$37,3),"")</f>
        <v/>
      </c>
      <c r="K151" s="32" t="str">
        <f>IFERROR(VLOOKUP(O151,Kontext!$E$5:$G$37,3),"")</f>
        <v/>
      </c>
      <c r="L151" s="32"/>
      <c r="M151" s="35"/>
      <c r="N151" s="35"/>
      <c r="O151" s="35"/>
    </row>
    <row r="152" spans="1:15" ht="50.1" customHeight="1" x14ac:dyDescent="0.3">
      <c r="A152" s="67">
        <v>105</v>
      </c>
      <c r="B152" s="61" t="s">
        <v>155</v>
      </c>
      <c r="C152" s="31" t="s">
        <v>37</v>
      </c>
      <c r="D152" s="104" t="s">
        <v>398</v>
      </c>
      <c r="E152" s="78" t="str">
        <f>IF(G152="NVT",DropdownAntwoord!A$3,"")</f>
        <v/>
      </c>
      <c r="F152" s="74"/>
      <c r="G152" s="65" t="str">
        <f t="shared" si="1"/>
        <v/>
      </c>
      <c r="H152" s="32">
        <v>1</v>
      </c>
      <c r="I152" s="32" t="str">
        <f>IFERROR(VLOOKUP(M152,Kontext!$E$5:$G$37,3),"")</f>
        <v>Y</v>
      </c>
      <c r="J152" s="32" t="str">
        <f>IFERROR(VLOOKUP(N152,Kontext!$E$5:$G$37,3),"")</f>
        <v/>
      </c>
      <c r="K152" s="32" t="str">
        <f>IFERROR(VLOOKUP(O152,Kontext!$E$5:$G$37,3),"")</f>
        <v/>
      </c>
      <c r="L152" s="32"/>
      <c r="M152" s="39" t="s">
        <v>174</v>
      </c>
      <c r="N152" s="35"/>
      <c r="O152" s="35"/>
    </row>
    <row r="153" spans="1:15" ht="50.1" customHeight="1" x14ac:dyDescent="0.3">
      <c r="A153" s="67">
        <v>106</v>
      </c>
      <c r="B153" s="61" t="s">
        <v>155</v>
      </c>
      <c r="C153" s="31" t="s">
        <v>37</v>
      </c>
      <c r="D153" s="104" t="s">
        <v>399</v>
      </c>
      <c r="E153" s="78" t="str">
        <f>IF(G153="NVT",DropdownAntwoord!A$3,"")</f>
        <v/>
      </c>
      <c r="F153" s="74"/>
      <c r="G153" s="65" t="str">
        <f t="shared" si="1"/>
        <v/>
      </c>
      <c r="H153" s="32">
        <v>1</v>
      </c>
      <c r="I153" s="32" t="str">
        <f>IFERROR(VLOOKUP(M153,Kontext!$E$5:$G$37,3),"")</f>
        <v>Y</v>
      </c>
      <c r="J153" s="32" t="str">
        <f>IFERROR(VLOOKUP(N153,Kontext!$E$5:$G$37,3),"")</f>
        <v/>
      </c>
      <c r="K153" s="32" t="str">
        <f>IFERROR(VLOOKUP(O153,Kontext!$E$5:$G$37,3),"")</f>
        <v/>
      </c>
      <c r="L153" s="32"/>
      <c r="M153" s="39" t="s">
        <v>174</v>
      </c>
      <c r="N153" s="35"/>
      <c r="O153" s="35"/>
    </row>
    <row r="154" spans="1:15" ht="39.75" customHeight="1" x14ac:dyDescent="0.3">
      <c r="A154" s="67"/>
      <c r="B154" s="35"/>
      <c r="C154" s="32"/>
      <c r="D154" s="72" t="s">
        <v>400</v>
      </c>
      <c r="E154" s="77"/>
      <c r="F154" s="81"/>
      <c r="G154" s="65" t="str">
        <f t="shared" si="1"/>
        <v>NVT</v>
      </c>
      <c r="H154" s="32"/>
      <c r="I154" s="32" t="str">
        <f>IFERROR(VLOOKUP(M154,Kontext!$E$5:$G$37,3),"")</f>
        <v/>
      </c>
      <c r="J154" s="32" t="str">
        <f>IFERROR(VLOOKUP(N154,Kontext!$E$5:$G$37,3),"")</f>
        <v/>
      </c>
      <c r="K154" s="32" t="str">
        <f>IFERROR(VLOOKUP(O154,Kontext!$E$5:$G$37,3),"")</f>
        <v/>
      </c>
      <c r="L154" s="32"/>
      <c r="M154" s="35"/>
      <c r="N154" s="35"/>
      <c r="O154" s="35"/>
    </row>
    <row r="155" spans="1:15" ht="50.1" customHeight="1" x14ac:dyDescent="0.3">
      <c r="A155" s="67">
        <v>107</v>
      </c>
      <c r="B155" s="61" t="s">
        <v>156</v>
      </c>
      <c r="C155" s="31" t="s">
        <v>36</v>
      </c>
      <c r="D155" s="30" t="s">
        <v>401</v>
      </c>
      <c r="E155" s="78" t="str">
        <f>IF(G155="NVT",DropdownAntwoord!A$3,"")</f>
        <v/>
      </c>
      <c r="F155" s="74"/>
      <c r="G155" s="65" t="str">
        <f t="shared" si="1"/>
        <v/>
      </c>
      <c r="H155" s="32">
        <v>1</v>
      </c>
      <c r="I155" s="32" t="str">
        <f>IFERROR(VLOOKUP(M155,Kontext!$E$5:$G$37,3),"")</f>
        <v>Y</v>
      </c>
      <c r="J155" s="32" t="str">
        <f>IFERROR(VLOOKUP(N155,Kontext!$E$5:$G$37,3),"")</f>
        <v/>
      </c>
      <c r="K155" s="32" t="str">
        <f>IFERROR(VLOOKUP(O155,Kontext!$E$5:$G$37,3),"")</f>
        <v/>
      </c>
      <c r="L155" s="32"/>
      <c r="M155" s="39" t="s">
        <v>174</v>
      </c>
      <c r="N155" s="35"/>
      <c r="O155" s="35"/>
    </row>
    <row r="156" spans="1:15" ht="50.1" customHeight="1" x14ac:dyDescent="0.3">
      <c r="A156" s="67">
        <v>108</v>
      </c>
      <c r="B156" s="61" t="s">
        <v>156</v>
      </c>
      <c r="C156" s="31" t="s">
        <v>35</v>
      </c>
      <c r="D156" s="30" t="s">
        <v>402</v>
      </c>
      <c r="E156" s="78" t="str">
        <f>IF(G156="NVT",DropdownAntwoord!A$3,"")</f>
        <v/>
      </c>
      <c r="F156" s="74"/>
      <c r="G156" s="65" t="str">
        <f t="shared" si="1"/>
        <v/>
      </c>
      <c r="H156" s="32">
        <v>1</v>
      </c>
      <c r="I156" s="32" t="str">
        <f>IFERROR(VLOOKUP(M156,Kontext!$E$5:$G$37,3),"")</f>
        <v>Y</v>
      </c>
      <c r="J156" s="32" t="str">
        <f>IFERROR(VLOOKUP(N156,Kontext!$E$5:$G$37,3),"")</f>
        <v/>
      </c>
      <c r="K156" s="32" t="str">
        <f>IFERROR(VLOOKUP(O156,Kontext!$E$5:$G$37,3),"")</f>
        <v/>
      </c>
      <c r="L156" s="32"/>
      <c r="M156" s="39" t="s">
        <v>174</v>
      </c>
      <c r="N156" s="35"/>
      <c r="O156" s="35"/>
    </row>
    <row r="157" spans="1:15" ht="50.1" customHeight="1" x14ac:dyDescent="0.3">
      <c r="A157" s="67">
        <v>109</v>
      </c>
      <c r="B157" s="61" t="s">
        <v>137</v>
      </c>
      <c r="C157" s="31" t="s">
        <v>34</v>
      </c>
      <c r="D157" s="101" t="s">
        <v>403</v>
      </c>
      <c r="E157" s="78" t="str">
        <f>IF(G157="NVT",DropdownAntwoord!A$3,"")</f>
        <v/>
      </c>
      <c r="F157" s="74"/>
      <c r="G157" s="65" t="str">
        <f t="shared" si="1"/>
        <v/>
      </c>
      <c r="H157" s="32">
        <v>1</v>
      </c>
      <c r="I157" s="32" t="str">
        <f>IFERROR(VLOOKUP(M157,Kontext!$E$5:$G$37,3),"")</f>
        <v>Y</v>
      </c>
      <c r="J157" s="32" t="str">
        <f>IFERROR(VLOOKUP(N157,Kontext!$E$5:$G$37,3),"")</f>
        <v/>
      </c>
      <c r="K157" s="32" t="str">
        <f>IFERROR(VLOOKUP(O157,Kontext!$E$5:$G$37,3),"")</f>
        <v/>
      </c>
      <c r="L157" s="32"/>
      <c r="M157" s="39" t="s">
        <v>174</v>
      </c>
      <c r="N157" s="35"/>
      <c r="O157" s="35"/>
    </row>
    <row r="158" spans="1:15" s="28" customFormat="1" ht="30" customHeight="1" x14ac:dyDescent="0.3">
      <c r="A158" s="66" t="s">
        <v>206</v>
      </c>
      <c r="B158" s="35"/>
      <c r="C158" s="34"/>
      <c r="D158" s="71" t="s">
        <v>404</v>
      </c>
      <c r="E158" s="59"/>
      <c r="F158" s="80"/>
      <c r="G158" s="65"/>
      <c r="H158" s="34">
        <v>0</v>
      </c>
      <c r="I158" s="32" t="str">
        <f>IFERROR(VLOOKUP(M158,Kontext!$E$5:$G$37,3),"")</f>
        <v>Y</v>
      </c>
      <c r="J158" s="32" t="str">
        <f>IFERROR(VLOOKUP(N158,Kontext!$E$5:$G$37,3),"")</f>
        <v/>
      </c>
      <c r="K158" s="32" t="str">
        <f>IFERROR(VLOOKUP(O158,Kontext!$E$5:$G$37,3),"")</f>
        <v/>
      </c>
      <c r="L158" s="34"/>
      <c r="M158" s="35" t="s">
        <v>173</v>
      </c>
      <c r="N158" s="38"/>
      <c r="O158" s="38"/>
    </row>
    <row r="159" spans="1:15" ht="30" customHeight="1" x14ac:dyDescent="0.3">
      <c r="A159" s="67"/>
      <c r="B159" s="35"/>
      <c r="C159" s="32"/>
      <c r="D159" s="72" t="s">
        <v>405</v>
      </c>
      <c r="E159" s="77"/>
      <c r="F159" s="81"/>
      <c r="G159" s="65" t="str">
        <f>IF(I159="Y","","NVT")</f>
        <v/>
      </c>
      <c r="H159" s="32">
        <v>1</v>
      </c>
      <c r="I159" s="32" t="str">
        <f>IFERROR(VLOOKUP(M159,Kontext!$E$5:$G$37,3),"")</f>
        <v>Y</v>
      </c>
      <c r="J159" s="32" t="str">
        <f>IFERROR(VLOOKUP(N159,Kontext!$E$5:$G$37,3),"")</f>
        <v/>
      </c>
      <c r="K159" s="32" t="str">
        <f>IFERROR(VLOOKUP(O159,Kontext!$E$5:$G$37,3),"")</f>
        <v/>
      </c>
      <c r="L159" s="32"/>
      <c r="M159" s="35" t="s">
        <v>173</v>
      </c>
      <c r="N159" s="35"/>
      <c r="O159" s="35"/>
    </row>
    <row r="160" spans="1:15" ht="74.25" customHeight="1" x14ac:dyDescent="0.3">
      <c r="A160" s="67">
        <v>110</v>
      </c>
      <c r="B160" s="61" t="s">
        <v>157</v>
      </c>
      <c r="C160" s="31" t="s">
        <v>33</v>
      </c>
      <c r="D160" s="101" t="s">
        <v>406</v>
      </c>
      <c r="E160" s="78" t="str">
        <f>IF(G160="NVT",DropdownAntwoord!A$3,"")</f>
        <v/>
      </c>
      <c r="F160" s="74"/>
      <c r="G160" s="65" t="str">
        <f>IF(I160="Y","","NVT")</f>
        <v/>
      </c>
      <c r="H160" s="32">
        <v>1</v>
      </c>
      <c r="I160" s="32" t="str">
        <f>IFERROR(VLOOKUP(M160,Kontext!$E$5:$G$37,3),"")</f>
        <v>Y</v>
      </c>
      <c r="J160" s="32" t="str">
        <f>IFERROR(VLOOKUP(N160,Kontext!$E$5:$G$37,3),"")</f>
        <v/>
      </c>
      <c r="K160" s="32" t="str">
        <f>IFERROR(VLOOKUP(O160,Kontext!$E$5:$G$37,3),"")</f>
        <v/>
      </c>
      <c r="L160" s="32"/>
      <c r="M160" s="38" t="s">
        <v>173</v>
      </c>
      <c r="N160" s="35"/>
      <c r="O160" s="35"/>
    </row>
    <row r="161" spans="1:15" ht="50.1" customHeight="1" x14ac:dyDescent="0.3">
      <c r="A161" s="67">
        <v>111</v>
      </c>
      <c r="B161" s="61" t="s">
        <v>157</v>
      </c>
      <c r="C161" s="31" t="s">
        <v>32</v>
      </c>
      <c r="D161" s="101" t="s">
        <v>407</v>
      </c>
      <c r="E161" s="78" t="str">
        <f>IF(G161="NVT",DropdownAntwoord!A$3,"")</f>
        <v/>
      </c>
      <c r="F161" s="74"/>
      <c r="G161" s="65" t="str">
        <f>IF(I161="Y","","NVT")</f>
        <v/>
      </c>
      <c r="H161" s="32">
        <v>1</v>
      </c>
      <c r="I161" s="32" t="str">
        <f>IFERROR(VLOOKUP(M161,Kontext!$E$5:$G$37,3),"")</f>
        <v>Y</v>
      </c>
      <c r="J161" s="32" t="str">
        <f>IFERROR(VLOOKUP(N161,Kontext!$E$5:$G$37,3),"")</f>
        <v/>
      </c>
      <c r="K161" s="32" t="str">
        <f>IFERROR(VLOOKUP(O161,Kontext!$E$5:$G$37,3),"")</f>
        <v/>
      </c>
      <c r="L161" s="32"/>
      <c r="M161" s="35" t="s">
        <v>173</v>
      </c>
      <c r="N161" s="35"/>
      <c r="O161" s="35"/>
    </row>
    <row r="162" spans="1:15" ht="30" customHeight="1" x14ac:dyDescent="0.3">
      <c r="A162" s="67"/>
      <c r="B162" s="35"/>
      <c r="C162" s="32"/>
      <c r="D162" s="72" t="s">
        <v>408</v>
      </c>
      <c r="E162" s="77"/>
      <c r="F162" s="81"/>
      <c r="G162" s="65"/>
      <c r="H162" s="34">
        <v>0</v>
      </c>
      <c r="I162" s="32" t="str">
        <f>IFERROR(VLOOKUP(M162,Kontext!$E$5:$G$37,3),"")</f>
        <v/>
      </c>
      <c r="J162" s="32" t="str">
        <f>IFERROR(VLOOKUP(N162,Kontext!$E$5:$G$37,3),"")</f>
        <v/>
      </c>
      <c r="K162" s="32" t="str">
        <f>IFERROR(VLOOKUP(O162,Kontext!$E$5:$G$37,3),"")</f>
        <v/>
      </c>
      <c r="L162" s="34"/>
      <c r="M162" s="35"/>
      <c r="N162" s="35"/>
      <c r="O162" s="35"/>
    </row>
    <row r="163" spans="1:15" ht="50.1" customHeight="1" x14ac:dyDescent="0.3">
      <c r="A163" s="67">
        <v>112</v>
      </c>
      <c r="B163" s="61" t="s">
        <v>157</v>
      </c>
      <c r="C163" s="31" t="s">
        <v>31</v>
      </c>
      <c r="D163" s="104" t="s">
        <v>409</v>
      </c>
      <c r="E163" s="78" t="str">
        <f>IF(G163="NVT",DropdownAntwoord!A$3,"")</f>
        <v/>
      </c>
      <c r="F163" s="74"/>
      <c r="G163" s="65"/>
      <c r="H163" s="32">
        <v>0</v>
      </c>
      <c r="I163" s="32" t="str">
        <f>IFERROR(VLOOKUP(M163,Kontext!$E$5:$G$37,3),"")</f>
        <v/>
      </c>
      <c r="J163" s="32" t="str">
        <f>IFERROR(VLOOKUP(N163,Kontext!$E$5:$G$37,3),"")</f>
        <v/>
      </c>
      <c r="K163" s="32" t="str">
        <f>IFERROR(VLOOKUP(O163,Kontext!$E$5:$G$37,3),"")</f>
        <v/>
      </c>
      <c r="L163" s="32"/>
      <c r="M163" s="39"/>
      <c r="N163" s="35"/>
      <c r="O163" s="35"/>
    </row>
    <row r="164" spans="1:15" ht="74.25" customHeight="1" x14ac:dyDescent="0.3">
      <c r="A164" s="67">
        <v>113</v>
      </c>
      <c r="B164" s="61" t="s">
        <v>157</v>
      </c>
      <c r="C164" s="31" t="s">
        <v>30</v>
      </c>
      <c r="D164" s="104" t="s">
        <v>410</v>
      </c>
      <c r="E164" s="78" t="str">
        <f>IF(G164="NVT",DropdownAntwoord!A$3,"")</f>
        <v/>
      </c>
      <c r="F164" s="74"/>
      <c r="G164" s="65"/>
      <c r="H164" s="34">
        <v>0</v>
      </c>
      <c r="I164" s="32" t="str">
        <f>IFERROR(VLOOKUP(M164,Kontext!$E$5:$G$37,3),"")</f>
        <v/>
      </c>
      <c r="J164" s="32" t="str">
        <f>IFERROR(VLOOKUP(N164,Kontext!$E$5:$G$37,3),"")</f>
        <v/>
      </c>
      <c r="K164" s="32" t="str">
        <f>IFERROR(VLOOKUP(O164,Kontext!$E$5:$G$37,3),"")</f>
        <v/>
      </c>
      <c r="L164" s="34"/>
      <c r="M164" s="39"/>
      <c r="N164" s="35"/>
      <c r="O164" s="35"/>
    </row>
    <row r="165" spans="1:15" ht="63.75" customHeight="1" x14ac:dyDescent="0.3">
      <c r="A165" s="67">
        <v>114</v>
      </c>
      <c r="B165" s="61" t="s">
        <v>157</v>
      </c>
      <c r="C165" s="31" t="s">
        <v>29</v>
      </c>
      <c r="D165" s="104" t="s">
        <v>411</v>
      </c>
      <c r="E165" s="78" t="str">
        <f>IF(G165="NVT",DropdownAntwoord!A$3,"")</f>
        <v/>
      </c>
      <c r="F165" s="74"/>
      <c r="G165" s="65"/>
      <c r="H165" s="32">
        <v>0</v>
      </c>
      <c r="I165" s="32" t="str">
        <f>IFERROR(VLOOKUP(M165,Kontext!$E$5:$G$37,3),"")</f>
        <v/>
      </c>
      <c r="J165" s="32" t="str">
        <f>IFERROR(VLOOKUP(N165,Kontext!$E$5:$G$37,3),"")</f>
        <v/>
      </c>
      <c r="K165" s="32" t="str">
        <f>IFERROR(VLOOKUP(O165,Kontext!$E$5:$G$37,3),"")</f>
        <v/>
      </c>
      <c r="L165" s="32"/>
      <c r="M165" s="39"/>
      <c r="N165" s="35"/>
      <c r="O165" s="35"/>
    </row>
    <row r="166" spans="1:15" ht="43.5" customHeight="1" x14ac:dyDescent="0.3">
      <c r="A166" s="67"/>
      <c r="B166" s="35"/>
      <c r="C166" s="32"/>
      <c r="D166" s="72" t="s">
        <v>412</v>
      </c>
      <c r="E166" s="77"/>
      <c r="F166" s="81"/>
      <c r="G166" s="65"/>
      <c r="H166" s="34">
        <v>0</v>
      </c>
      <c r="I166" s="32" t="str">
        <f>IFERROR(VLOOKUP(M166,Kontext!$E$5:$G$37,3),"")</f>
        <v/>
      </c>
      <c r="J166" s="32" t="str">
        <f>IFERROR(VLOOKUP(N166,Kontext!$E$5:$G$37,3),"")</f>
        <v/>
      </c>
      <c r="K166" s="32" t="str">
        <f>IFERROR(VLOOKUP(O166,Kontext!$E$5:$G$37,3),"")</f>
        <v/>
      </c>
      <c r="L166" s="34"/>
      <c r="M166" s="35"/>
      <c r="N166" s="35"/>
      <c r="O166" s="35"/>
    </row>
    <row r="167" spans="1:15" ht="50.1" customHeight="1" x14ac:dyDescent="0.3">
      <c r="A167" s="67">
        <v>115</v>
      </c>
      <c r="B167" s="61" t="s">
        <v>158</v>
      </c>
      <c r="C167" s="31" t="s">
        <v>28</v>
      </c>
      <c r="D167" s="101" t="s">
        <v>413</v>
      </c>
      <c r="E167" s="78" t="str">
        <f>IF(G167="NVT",DropdownAntwoord!A$3,"")</f>
        <v/>
      </c>
      <c r="F167" s="74"/>
      <c r="G167" s="65"/>
      <c r="H167" s="32">
        <v>0</v>
      </c>
      <c r="I167" s="32" t="str">
        <f>IFERROR(VLOOKUP(M167,Kontext!$E$5:$G$37,3),"")</f>
        <v/>
      </c>
      <c r="J167" s="32" t="str">
        <f>IFERROR(VLOOKUP(N167,Kontext!$E$5:$G$37,3),"")</f>
        <v/>
      </c>
      <c r="K167" s="32" t="str">
        <f>IFERROR(VLOOKUP(O167,Kontext!$E$5:$G$37,3),"")</f>
        <v/>
      </c>
      <c r="L167" s="32"/>
      <c r="M167" s="39"/>
      <c r="N167" s="35"/>
      <c r="O167" s="35"/>
    </row>
    <row r="168" spans="1:15" ht="131.25" customHeight="1" x14ac:dyDescent="0.3">
      <c r="A168" s="67">
        <v>116</v>
      </c>
      <c r="B168" s="61" t="s">
        <v>158</v>
      </c>
      <c r="C168" s="31" t="s">
        <v>27</v>
      </c>
      <c r="D168" s="101" t="s">
        <v>414</v>
      </c>
      <c r="E168" s="78" t="str">
        <f>IF(G168="NVT",DropdownAntwoord!A$3,"")</f>
        <v/>
      </c>
      <c r="F168" s="74"/>
      <c r="G168" s="65"/>
      <c r="H168" s="34">
        <v>0</v>
      </c>
      <c r="I168" s="32" t="str">
        <f>IFERROR(VLOOKUP(M168,Kontext!$E$5:$G$37,3),"")</f>
        <v/>
      </c>
      <c r="J168" s="32" t="str">
        <f>IFERROR(VLOOKUP(N168,Kontext!$E$5:$G$37,3),"")</f>
        <v/>
      </c>
      <c r="K168" s="32" t="str">
        <f>IFERROR(VLOOKUP(O168,Kontext!$E$5:$G$37,3),"")</f>
        <v/>
      </c>
      <c r="L168" s="34"/>
      <c r="M168" s="39"/>
      <c r="N168" s="35"/>
      <c r="O168" s="35"/>
    </row>
    <row r="169" spans="1:15" s="28" customFormat="1" ht="30" customHeight="1" x14ac:dyDescent="0.3">
      <c r="A169" s="66" t="s">
        <v>207</v>
      </c>
      <c r="B169" s="35"/>
      <c r="C169" s="34"/>
      <c r="D169" s="71" t="s">
        <v>415</v>
      </c>
      <c r="E169" s="59"/>
      <c r="F169" s="80"/>
      <c r="G169" s="65"/>
      <c r="H169" s="34">
        <v>1</v>
      </c>
      <c r="I169" s="32" t="str">
        <f>IFERROR(VLOOKUP(M169,Kontext!$E$5:$G$37,3),"")</f>
        <v>Y</v>
      </c>
      <c r="J169" s="32" t="str">
        <f>IFERROR(VLOOKUP(N169,Kontext!$E$5:$G$37,3),"")</f>
        <v/>
      </c>
      <c r="K169" s="32" t="str">
        <f>IFERROR(VLOOKUP(O169,Kontext!$E$5:$G$37,3),"")</f>
        <v/>
      </c>
      <c r="L169" s="34"/>
      <c r="M169" s="35" t="s">
        <v>175</v>
      </c>
      <c r="N169" s="38"/>
      <c r="O169" s="38"/>
    </row>
    <row r="170" spans="1:15" ht="55.2" x14ac:dyDescent="0.3">
      <c r="A170" s="67"/>
      <c r="B170" s="35"/>
      <c r="C170" s="32"/>
      <c r="D170" s="72" t="s">
        <v>416</v>
      </c>
      <c r="E170" s="77"/>
      <c r="F170" s="81"/>
      <c r="G170" s="65" t="str">
        <f t="shared" ref="G170:G206" si="2">IF(I170="Y","","NVT")</f>
        <v/>
      </c>
      <c r="H170" s="32">
        <v>1</v>
      </c>
      <c r="I170" s="32" t="str">
        <f>IFERROR(VLOOKUP(M170,Kontext!$E$5:$G$37,3),"")</f>
        <v>Y</v>
      </c>
      <c r="J170" s="32" t="str">
        <f>IFERROR(VLOOKUP(N170,Kontext!$E$5:$G$37,3),"")</f>
        <v/>
      </c>
      <c r="K170" s="32" t="str">
        <f>IFERROR(VLOOKUP(O170,Kontext!$E$5:$G$37,3),"")</f>
        <v/>
      </c>
      <c r="L170" s="32"/>
      <c r="M170" s="35" t="s">
        <v>175</v>
      </c>
      <c r="N170" s="35"/>
      <c r="O170" s="35"/>
    </row>
    <row r="171" spans="1:15" ht="63" customHeight="1" x14ac:dyDescent="0.3">
      <c r="A171" s="67">
        <v>117</v>
      </c>
      <c r="B171" s="61" t="s">
        <v>159</v>
      </c>
      <c r="C171" s="31" t="s">
        <v>26</v>
      </c>
      <c r="D171" s="101" t="s">
        <v>417</v>
      </c>
      <c r="E171" s="78" t="str">
        <f>IF(G171="NVT",DropdownAntwoord!A$3,"")</f>
        <v/>
      </c>
      <c r="F171" s="74"/>
      <c r="G171" s="65" t="str">
        <f t="shared" si="2"/>
        <v/>
      </c>
      <c r="H171" s="32">
        <v>1</v>
      </c>
      <c r="I171" s="32" t="str">
        <f>IFERROR(VLOOKUP(M171,Kontext!$E$5:$G$37,3),"")</f>
        <v>Y</v>
      </c>
      <c r="J171" s="32" t="str">
        <f>IFERROR(VLOOKUP(N171,Kontext!$E$5:$G$37,3),"")</f>
        <v/>
      </c>
      <c r="K171" s="32" t="str">
        <f>IFERROR(VLOOKUP(O171,Kontext!$E$5:$G$37,3),"")</f>
        <v/>
      </c>
      <c r="L171" s="32"/>
      <c r="M171" s="35" t="s">
        <v>175</v>
      </c>
      <c r="N171" s="35"/>
      <c r="O171" s="35"/>
    </row>
    <row r="172" spans="1:15" ht="30" customHeight="1" x14ac:dyDescent="0.3">
      <c r="A172" s="67"/>
      <c r="B172" s="35"/>
      <c r="C172" s="32"/>
      <c r="D172" s="72" t="s">
        <v>418</v>
      </c>
      <c r="E172" s="77"/>
      <c r="F172" s="81"/>
      <c r="G172" s="65" t="str">
        <f t="shared" si="2"/>
        <v/>
      </c>
      <c r="H172" s="32">
        <v>1</v>
      </c>
      <c r="I172" s="32" t="str">
        <f>IFERROR(VLOOKUP(M172,Kontext!$E$5:$G$37,3),"")</f>
        <v>Y</v>
      </c>
      <c r="J172" s="32" t="str">
        <f>IFERROR(VLOOKUP(N172,Kontext!$E$5:$G$37,3),"")</f>
        <v/>
      </c>
      <c r="K172" s="32" t="str">
        <f>IFERROR(VLOOKUP(O172,Kontext!$E$5:$G$37,3),"")</f>
        <v/>
      </c>
      <c r="L172" s="32"/>
      <c r="M172" s="35" t="s">
        <v>175</v>
      </c>
      <c r="N172" s="35"/>
      <c r="O172" s="35"/>
    </row>
    <row r="173" spans="1:15" ht="66.75" customHeight="1" x14ac:dyDescent="0.3">
      <c r="A173" s="67">
        <v>118</v>
      </c>
      <c r="B173" s="61" t="s">
        <v>159</v>
      </c>
      <c r="C173" s="31" t="s">
        <v>25</v>
      </c>
      <c r="D173" s="101" t="s">
        <v>419</v>
      </c>
      <c r="E173" s="78" t="str">
        <f>IF(G173="NVT",DropdownAntwoord!A$3,"")</f>
        <v/>
      </c>
      <c r="F173" s="74"/>
      <c r="G173" s="65" t="str">
        <f t="shared" si="2"/>
        <v/>
      </c>
      <c r="H173" s="32">
        <v>1</v>
      </c>
      <c r="I173" s="32" t="str">
        <f>IFERROR(VLOOKUP(M173,Kontext!$E$5:$G$37,3),"")</f>
        <v>Y</v>
      </c>
      <c r="J173" s="32" t="str">
        <f>IFERROR(VLOOKUP(N173,Kontext!$E$5:$G$37,3),"")</f>
        <v/>
      </c>
      <c r="K173" s="32" t="str">
        <f>IFERROR(VLOOKUP(O173,Kontext!$E$5:$G$37,3),"")</f>
        <v/>
      </c>
      <c r="L173" s="32"/>
      <c r="M173" s="35" t="s">
        <v>175</v>
      </c>
      <c r="N173" s="35"/>
      <c r="O173" s="35"/>
    </row>
    <row r="174" spans="1:15" ht="81" customHeight="1" x14ac:dyDescent="0.3">
      <c r="A174" s="67">
        <v>119</v>
      </c>
      <c r="B174" s="61" t="s">
        <v>159</v>
      </c>
      <c r="C174" s="31" t="s">
        <v>24</v>
      </c>
      <c r="D174" s="101" t="s">
        <v>420</v>
      </c>
      <c r="E174" s="78" t="str">
        <f>IF(G174="NVT",DropdownAntwoord!A$3,"")</f>
        <v/>
      </c>
      <c r="F174" s="74"/>
      <c r="G174" s="65" t="str">
        <f t="shared" si="2"/>
        <v/>
      </c>
      <c r="H174" s="32">
        <v>1</v>
      </c>
      <c r="I174" s="32" t="str">
        <f>IFERROR(VLOOKUP(M174,Kontext!$E$5:$G$37,3),"")</f>
        <v>Y</v>
      </c>
      <c r="J174" s="32" t="str">
        <f>IFERROR(VLOOKUP(N174,Kontext!$E$5:$G$37,3),"")</f>
        <v/>
      </c>
      <c r="K174" s="32" t="str">
        <f>IFERROR(VLOOKUP(O174,Kontext!$E$5:$G$37,3),"")</f>
        <v/>
      </c>
      <c r="L174" s="32"/>
      <c r="M174" s="35" t="s">
        <v>175</v>
      </c>
      <c r="N174" s="35"/>
      <c r="O174" s="35"/>
    </row>
    <row r="175" spans="1:15" s="28" customFormat="1" ht="30" customHeight="1" x14ac:dyDescent="0.3">
      <c r="A175" s="66" t="s">
        <v>208</v>
      </c>
      <c r="B175" s="35"/>
      <c r="C175" s="34"/>
      <c r="D175" s="71" t="s">
        <v>421</v>
      </c>
      <c r="E175" s="59"/>
      <c r="F175" s="80"/>
      <c r="G175" s="65" t="str">
        <f t="shared" si="2"/>
        <v/>
      </c>
      <c r="H175" s="34">
        <v>0</v>
      </c>
      <c r="I175" s="32" t="str">
        <f>IFERROR(VLOOKUP(M175,Kontext!$E$5:$G$37,3),"")</f>
        <v>Y</v>
      </c>
      <c r="J175" s="32" t="str">
        <f>IFERROR(VLOOKUP(N175,Kontext!$E$5:$G$37,3),"")</f>
        <v/>
      </c>
      <c r="K175" s="32" t="str">
        <f>IFERROR(VLOOKUP(O175,Kontext!$E$5:$G$37,3),"")</f>
        <v/>
      </c>
      <c r="L175" s="34"/>
      <c r="M175" s="35" t="s">
        <v>172</v>
      </c>
      <c r="N175" s="38"/>
      <c r="O175" s="38"/>
    </row>
    <row r="176" spans="1:15" ht="30" customHeight="1" x14ac:dyDescent="0.3">
      <c r="A176" s="67"/>
      <c r="B176" s="35"/>
      <c r="C176" s="32"/>
      <c r="D176" s="72" t="s">
        <v>422</v>
      </c>
      <c r="E176" s="77"/>
      <c r="F176" s="81"/>
      <c r="G176" s="65" t="str">
        <f t="shared" si="2"/>
        <v/>
      </c>
      <c r="H176" s="32">
        <v>1</v>
      </c>
      <c r="I176" s="32" t="str">
        <f>IFERROR(VLOOKUP(M176,Kontext!$E$5:$G$37,3),"")</f>
        <v>Y</v>
      </c>
      <c r="J176" s="32" t="str">
        <f>IFERROR(VLOOKUP(N176,Kontext!$E$5:$G$37,3),"")</f>
        <v/>
      </c>
      <c r="K176" s="32" t="str">
        <f>IFERROR(VLOOKUP(O176,Kontext!$E$5:$G$37,3),"")</f>
        <v/>
      </c>
      <c r="L176" s="32"/>
      <c r="M176" s="35" t="s">
        <v>172</v>
      </c>
      <c r="N176" s="35"/>
      <c r="O176" s="35"/>
    </row>
    <row r="177" spans="1:15" ht="50.1" customHeight="1" x14ac:dyDescent="0.3">
      <c r="A177" s="67">
        <v>120</v>
      </c>
      <c r="B177" s="61" t="s">
        <v>160</v>
      </c>
      <c r="C177" s="31" t="s">
        <v>23</v>
      </c>
      <c r="D177" s="101" t="s">
        <v>423</v>
      </c>
      <c r="E177" s="78" t="str">
        <f>IF(G177="NVT",DropdownAntwoord!A$3,"")</f>
        <v/>
      </c>
      <c r="F177" s="74"/>
      <c r="G177" s="65" t="str">
        <f t="shared" si="2"/>
        <v/>
      </c>
      <c r="H177" s="32">
        <v>1</v>
      </c>
      <c r="I177" s="32" t="str">
        <f>IFERROR(VLOOKUP(M177,Kontext!$E$5:$G$37,3),"")</f>
        <v>Y</v>
      </c>
      <c r="J177" s="32" t="str">
        <f>IFERROR(VLOOKUP(N177,Kontext!$E$5:$G$37,3),"")</f>
        <v/>
      </c>
      <c r="K177" s="32" t="str">
        <f>IFERROR(VLOOKUP(O177,Kontext!$E$5:$G$37,3),"")</f>
        <v/>
      </c>
      <c r="L177" s="32"/>
      <c r="M177" s="38" t="s">
        <v>172</v>
      </c>
      <c r="N177" s="35"/>
      <c r="O177" s="35"/>
    </row>
    <row r="178" spans="1:15" ht="50.1" customHeight="1" x14ac:dyDescent="0.3">
      <c r="A178" s="67">
        <v>121</v>
      </c>
      <c r="B178" s="61" t="s">
        <v>140</v>
      </c>
      <c r="C178" s="31" t="s">
        <v>22</v>
      </c>
      <c r="D178" s="101" t="s">
        <v>312</v>
      </c>
      <c r="E178" s="78" t="str">
        <f>IF(G178="NVT",DropdownAntwoord!A$3,"")</f>
        <v/>
      </c>
      <c r="F178" s="74"/>
      <c r="G178" s="65" t="str">
        <f t="shared" si="2"/>
        <v/>
      </c>
      <c r="H178" s="32">
        <v>1</v>
      </c>
      <c r="I178" s="32" t="str">
        <f>IFERROR(VLOOKUP(M178,Kontext!$E$5:$G$37,3),"")</f>
        <v>Y</v>
      </c>
      <c r="J178" s="32" t="str">
        <f>IFERROR(VLOOKUP(N178,Kontext!$E$5:$G$37,3),"")</f>
        <v/>
      </c>
      <c r="K178" s="32" t="str">
        <f>IFERROR(VLOOKUP(O178,Kontext!$E$5:$G$37,3),"")</f>
        <v/>
      </c>
      <c r="L178" s="32"/>
      <c r="M178" s="35" t="s">
        <v>172</v>
      </c>
      <c r="N178" s="35"/>
      <c r="O178" s="35"/>
    </row>
    <row r="179" spans="1:15" ht="50.1" customHeight="1" x14ac:dyDescent="0.3">
      <c r="A179" s="67">
        <v>122</v>
      </c>
      <c r="B179" s="61" t="s">
        <v>160</v>
      </c>
      <c r="C179" s="31" t="s">
        <v>21</v>
      </c>
      <c r="D179" s="101" t="s">
        <v>424</v>
      </c>
      <c r="E179" s="78" t="str">
        <f>IF(G179="NVT",DropdownAntwoord!A$3,"")</f>
        <v/>
      </c>
      <c r="F179" s="74"/>
      <c r="G179" s="65" t="str">
        <f t="shared" si="2"/>
        <v/>
      </c>
      <c r="H179" s="32">
        <v>1</v>
      </c>
      <c r="I179" s="32" t="str">
        <f>IFERROR(VLOOKUP(M179,Kontext!$E$5:$G$37,3),"")</f>
        <v>Y</v>
      </c>
      <c r="J179" s="32" t="str">
        <f>IFERROR(VLOOKUP(N179,Kontext!$E$5:$G$37,3),"")</f>
        <v/>
      </c>
      <c r="K179" s="32" t="str">
        <f>IFERROR(VLOOKUP(O179,Kontext!$E$5:$G$37,3),"")</f>
        <v/>
      </c>
      <c r="L179" s="32"/>
      <c r="M179" s="38" t="s">
        <v>172</v>
      </c>
      <c r="N179" s="35"/>
      <c r="O179" s="35"/>
    </row>
    <row r="180" spans="1:15" ht="50.1" customHeight="1" x14ac:dyDescent="0.3">
      <c r="A180" s="67">
        <v>123</v>
      </c>
      <c r="B180" s="61" t="s">
        <v>160</v>
      </c>
      <c r="C180" s="31" t="s">
        <v>20</v>
      </c>
      <c r="D180" s="101" t="s">
        <v>425</v>
      </c>
      <c r="E180" s="78" t="str">
        <f>IF(G180="NVT",DropdownAntwoord!A$3,"")</f>
        <v/>
      </c>
      <c r="F180" s="74"/>
      <c r="G180" s="65" t="str">
        <f t="shared" si="2"/>
        <v/>
      </c>
      <c r="H180" s="32">
        <v>1</v>
      </c>
      <c r="I180" s="32" t="str">
        <f>IFERROR(VLOOKUP(M180,Kontext!$E$5:$G$37,3),"")</f>
        <v>Y</v>
      </c>
      <c r="J180" s="32" t="str">
        <f>IFERROR(VLOOKUP(N180,Kontext!$E$5:$G$37,3),"")</f>
        <v/>
      </c>
      <c r="K180" s="32" t="str">
        <f>IFERROR(VLOOKUP(O180,Kontext!$E$5:$G$37,3),"")</f>
        <v/>
      </c>
      <c r="L180" s="32"/>
      <c r="M180" s="35" t="s">
        <v>172</v>
      </c>
      <c r="N180" s="35"/>
      <c r="O180" s="35"/>
    </row>
    <row r="181" spans="1:15" ht="50.1" customHeight="1" x14ac:dyDescent="0.3">
      <c r="A181" s="67">
        <v>124</v>
      </c>
      <c r="B181" s="61" t="s">
        <v>160</v>
      </c>
      <c r="C181" s="31" t="s">
        <v>19</v>
      </c>
      <c r="D181" s="101" t="s">
        <v>426</v>
      </c>
      <c r="E181" s="78" t="str">
        <f>IF(G181="NVT",DropdownAntwoord!A$3,"")</f>
        <v/>
      </c>
      <c r="F181" s="74"/>
      <c r="G181" s="65" t="str">
        <f t="shared" si="2"/>
        <v/>
      </c>
      <c r="H181" s="32">
        <v>1</v>
      </c>
      <c r="I181" s="32" t="str">
        <f>IFERROR(VLOOKUP(M181,Kontext!$E$5:$G$37,3),"")</f>
        <v>Y</v>
      </c>
      <c r="J181" s="32" t="str">
        <f>IFERROR(VLOOKUP(N181,Kontext!$E$5:$G$37,3),"")</f>
        <v/>
      </c>
      <c r="K181" s="32" t="str">
        <f>IFERROR(VLOOKUP(O181,Kontext!$E$5:$G$37,3),"")</f>
        <v/>
      </c>
      <c r="L181" s="32"/>
      <c r="M181" s="38" t="s">
        <v>172</v>
      </c>
      <c r="N181" s="35"/>
      <c r="O181" s="35"/>
    </row>
    <row r="182" spans="1:15" ht="42.75" customHeight="1" x14ac:dyDescent="0.3">
      <c r="A182" s="67"/>
      <c r="B182" s="35"/>
      <c r="C182" s="32"/>
      <c r="D182" s="72" t="s">
        <v>427</v>
      </c>
      <c r="E182" s="77"/>
      <c r="F182" s="81"/>
      <c r="G182" s="65" t="str">
        <f t="shared" si="2"/>
        <v/>
      </c>
      <c r="H182" s="32">
        <v>1</v>
      </c>
      <c r="I182" s="32" t="str">
        <f>IFERROR(VLOOKUP(M182,Kontext!$E$5:$G$37,3),"")</f>
        <v>Y</v>
      </c>
      <c r="J182" s="32" t="str">
        <f>IFERROR(VLOOKUP(N182,Kontext!$E$5:$G$37,3),"")</f>
        <v/>
      </c>
      <c r="K182" s="32" t="str">
        <f>IFERROR(VLOOKUP(O182,Kontext!$E$5:$G$37,3),"")</f>
        <v/>
      </c>
      <c r="L182" s="32"/>
      <c r="M182" s="35" t="s">
        <v>172</v>
      </c>
      <c r="N182" s="35"/>
      <c r="O182" s="35"/>
    </row>
    <row r="183" spans="1:15" ht="98.25" customHeight="1" x14ac:dyDescent="0.3">
      <c r="A183" s="67">
        <v>125</v>
      </c>
      <c r="B183" s="61" t="s">
        <v>160</v>
      </c>
      <c r="C183" s="31" t="s">
        <v>18</v>
      </c>
      <c r="D183" s="101" t="s">
        <v>428</v>
      </c>
      <c r="E183" s="78" t="str">
        <f>IF(G183="NVT",DropdownAntwoord!A$3,"")</f>
        <v/>
      </c>
      <c r="F183" s="74"/>
      <c r="G183" s="65" t="str">
        <f t="shared" si="2"/>
        <v/>
      </c>
      <c r="H183" s="32">
        <v>1</v>
      </c>
      <c r="I183" s="32" t="str">
        <f>IFERROR(VLOOKUP(M183,Kontext!$E$5:$G$37,3),"")</f>
        <v>Y</v>
      </c>
      <c r="J183" s="32" t="str">
        <f>IFERROR(VLOOKUP(N183,Kontext!$E$5:$G$37,3),"")</f>
        <v/>
      </c>
      <c r="K183" s="32" t="str">
        <f>IFERROR(VLOOKUP(O183,Kontext!$E$5:$G$37,3),"")</f>
        <v/>
      </c>
      <c r="L183" s="32"/>
      <c r="M183" s="38" t="s">
        <v>172</v>
      </c>
      <c r="N183" s="35"/>
      <c r="O183" s="35"/>
    </row>
    <row r="184" spans="1:15" ht="50.1" customHeight="1" x14ac:dyDescent="0.3">
      <c r="A184" s="67">
        <v>126</v>
      </c>
      <c r="B184" s="61" t="s">
        <v>160</v>
      </c>
      <c r="C184" s="31" t="s">
        <v>17</v>
      </c>
      <c r="D184" s="101" t="s">
        <v>429</v>
      </c>
      <c r="E184" s="78" t="str">
        <f>IF(G184="NVT",DropdownAntwoord!A$3,"")</f>
        <v/>
      </c>
      <c r="F184" s="74"/>
      <c r="G184" s="65" t="str">
        <f t="shared" si="2"/>
        <v/>
      </c>
      <c r="H184" s="32">
        <v>1</v>
      </c>
      <c r="I184" s="32" t="str">
        <f>IFERROR(VLOOKUP(M184,Kontext!$E$5:$G$37,3),"")</f>
        <v>Y</v>
      </c>
      <c r="J184" s="32" t="str">
        <f>IFERROR(VLOOKUP(N184,Kontext!$E$5:$G$37,3),"")</f>
        <v/>
      </c>
      <c r="K184" s="32" t="str">
        <f>IFERROR(VLOOKUP(O184,Kontext!$E$5:$G$37,3),"")</f>
        <v/>
      </c>
      <c r="L184" s="32"/>
      <c r="M184" s="35" t="s">
        <v>172</v>
      </c>
      <c r="N184" s="35"/>
      <c r="O184" s="35"/>
    </row>
    <row r="185" spans="1:15" ht="50.1" customHeight="1" x14ac:dyDescent="0.3">
      <c r="A185" s="67">
        <v>127</v>
      </c>
      <c r="B185" s="61" t="s">
        <v>160</v>
      </c>
      <c r="C185" s="31" t="s">
        <v>16</v>
      </c>
      <c r="D185" s="101" t="s">
        <v>430</v>
      </c>
      <c r="E185" s="78" t="str">
        <f>IF(G185="NVT",DropdownAntwoord!A$3,"")</f>
        <v/>
      </c>
      <c r="F185" s="74"/>
      <c r="G185" s="65" t="str">
        <f t="shared" si="2"/>
        <v/>
      </c>
      <c r="H185" s="32">
        <v>1</v>
      </c>
      <c r="I185" s="32" t="str">
        <f>IFERROR(VLOOKUP(M185,Kontext!$E$5:$G$37,3),"")</f>
        <v>Y</v>
      </c>
      <c r="J185" s="32" t="str">
        <f>IFERROR(VLOOKUP(N185,Kontext!$E$5:$G$37,3),"")</f>
        <v/>
      </c>
      <c r="K185" s="32" t="str">
        <f>IFERROR(VLOOKUP(O185,Kontext!$E$5:$G$37,3),"")</f>
        <v/>
      </c>
      <c r="L185" s="32"/>
      <c r="M185" s="38" t="s">
        <v>172</v>
      </c>
      <c r="N185" s="35"/>
      <c r="O185" s="35"/>
    </row>
    <row r="186" spans="1:15" ht="50.1" customHeight="1" x14ac:dyDescent="0.3">
      <c r="A186" s="67">
        <v>128</v>
      </c>
      <c r="B186" s="61" t="s">
        <v>160</v>
      </c>
      <c r="C186" s="31" t="s">
        <v>15</v>
      </c>
      <c r="D186" s="101" t="s">
        <v>431</v>
      </c>
      <c r="E186" s="78" t="str">
        <f>IF(G186="NVT",DropdownAntwoord!A$3,"")</f>
        <v/>
      </c>
      <c r="F186" s="74"/>
      <c r="G186" s="65" t="str">
        <f t="shared" si="2"/>
        <v/>
      </c>
      <c r="H186" s="32">
        <v>1</v>
      </c>
      <c r="I186" s="32" t="str">
        <f>IFERROR(VLOOKUP(M186,Kontext!$E$5:$G$37,3),"")</f>
        <v>Y</v>
      </c>
      <c r="J186" s="32" t="str">
        <f>IFERROR(VLOOKUP(N186,Kontext!$E$5:$G$37,3),"")</f>
        <v/>
      </c>
      <c r="K186" s="32" t="str">
        <f>IFERROR(VLOOKUP(O186,Kontext!$E$5:$G$37,3),"")</f>
        <v/>
      </c>
      <c r="L186" s="32"/>
      <c r="M186" s="35" t="s">
        <v>172</v>
      </c>
      <c r="N186" s="35"/>
      <c r="O186" s="35"/>
    </row>
    <row r="187" spans="1:15" ht="50.1" customHeight="1" x14ac:dyDescent="0.3">
      <c r="A187" s="67">
        <v>129</v>
      </c>
      <c r="B187" s="61" t="s">
        <v>160</v>
      </c>
      <c r="C187" s="31" t="s">
        <v>14</v>
      </c>
      <c r="D187" s="101" t="s">
        <v>432</v>
      </c>
      <c r="E187" s="78" t="str">
        <f>IF(G187="NVT",DropdownAntwoord!A$3,"")</f>
        <v/>
      </c>
      <c r="F187" s="74"/>
      <c r="G187" s="65" t="str">
        <f t="shared" si="2"/>
        <v/>
      </c>
      <c r="H187" s="32">
        <v>1</v>
      </c>
      <c r="I187" s="32" t="str">
        <f>IFERROR(VLOOKUP(M187,Kontext!$E$5:$G$37,3),"")</f>
        <v>Y</v>
      </c>
      <c r="J187" s="32" t="str">
        <f>IFERROR(VLOOKUP(N187,Kontext!$E$5:$G$37,3),"")</f>
        <v/>
      </c>
      <c r="K187" s="32" t="str">
        <f>IFERROR(VLOOKUP(O187,Kontext!$E$5:$G$37,3),"")</f>
        <v/>
      </c>
      <c r="L187" s="32"/>
      <c r="M187" s="38" t="s">
        <v>172</v>
      </c>
      <c r="N187" s="35"/>
      <c r="O187" s="35"/>
    </row>
    <row r="188" spans="1:15" s="28" customFormat="1" ht="30" customHeight="1" x14ac:dyDescent="0.3">
      <c r="A188" s="66" t="s">
        <v>209</v>
      </c>
      <c r="B188" s="35"/>
      <c r="C188" s="34"/>
      <c r="D188" s="71" t="s">
        <v>433</v>
      </c>
      <c r="E188" s="59"/>
      <c r="F188" s="80"/>
      <c r="G188" s="65" t="str">
        <f t="shared" si="2"/>
        <v/>
      </c>
      <c r="H188" s="32"/>
      <c r="I188" s="32" t="str">
        <f>IFERROR(VLOOKUP(M188,Kontext!$E$5:$G$37,3),"")</f>
        <v>Y</v>
      </c>
      <c r="J188" s="32" t="str">
        <f>IFERROR(VLOOKUP(N188,Kontext!$E$5:$G$37,3),"")</f>
        <v/>
      </c>
      <c r="K188" s="32" t="str">
        <f>IFERROR(VLOOKUP(O188,Kontext!$E$5:$G$37,3),"")</f>
        <v/>
      </c>
      <c r="L188" s="32"/>
      <c r="M188" s="35" t="s">
        <v>176</v>
      </c>
      <c r="N188" s="38"/>
      <c r="O188" s="38"/>
    </row>
    <row r="189" spans="1:15" ht="41.4" x14ac:dyDescent="0.3">
      <c r="A189" s="67"/>
      <c r="B189" s="35"/>
      <c r="C189" s="32"/>
      <c r="D189" s="72" t="s">
        <v>434</v>
      </c>
      <c r="E189" s="77"/>
      <c r="F189" s="81"/>
      <c r="G189" s="65" t="str">
        <f t="shared" si="2"/>
        <v/>
      </c>
      <c r="H189" s="32"/>
      <c r="I189" s="32" t="str">
        <f>IFERROR(VLOOKUP(M189,Kontext!$E$5:$G$37,3),"")</f>
        <v>Y</v>
      </c>
      <c r="J189" s="32" t="str">
        <f>IFERROR(VLOOKUP(N189,Kontext!$E$5:$G$37,3),"")</f>
        <v/>
      </c>
      <c r="K189" s="32" t="str">
        <f>IFERROR(VLOOKUP(O189,Kontext!$E$5:$G$37,3),"")</f>
        <v/>
      </c>
      <c r="L189" s="32"/>
      <c r="M189" s="38" t="s">
        <v>176</v>
      </c>
      <c r="N189" s="35"/>
      <c r="O189" s="35"/>
    </row>
    <row r="190" spans="1:15" ht="50.1" customHeight="1" x14ac:dyDescent="0.3">
      <c r="A190" s="67">
        <v>130</v>
      </c>
      <c r="B190" s="61" t="s">
        <v>161</v>
      </c>
      <c r="C190" s="31" t="s">
        <v>13</v>
      </c>
      <c r="D190" s="101" t="s">
        <v>435</v>
      </c>
      <c r="E190" s="78" t="str">
        <f>IF(G190="NVT",DropdownAntwoord!A$3,"")</f>
        <v/>
      </c>
      <c r="F190" s="74"/>
      <c r="G190" s="65" t="str">
        <f t="shared" si="2"/>
        <v/>
      </c>
      <c r="H190" s="32">
        <v>1</v>
      </c>
      <c r="I190" s="32" t="str">
        <f>IFERROR(VLOOKUP(M190,Kontext!$E$5:$G$37,3),"")</f>
        <v>Y</v>
      </c>
      <c r="J190" s="32" t="str">
        <f>IFERROR(VLOOKUP(N190,Kontext!$E$5:$G$37,3),"")</f>
        <v/>
      </c>
      <c r="K190" s="32" t="str">
        <f>IFERROR(VLOOKUP(O190,Kontext!$E$5:$G$37,3),"")</f>
        <v/>
      </c>
      <c r="L190" s="32"/>
      <c r="M190" s="35" t="s">
        <v>176</v>
      </c>
      <c r="N190" s="35"/>
      <c r="O190" s="35"/>
    </row>
    <row r="191" spans="1:15" ht="50.1" customHeight="1" x14ac:dyDescent="0.3">
      <c r="A191" s="67">
        <v>131</v>
      </c>
      <c r="B191" s="61" t="s">
        <v>161</v>
      </c>
      <c r="C191" s="31" t="s">
        <v>12</v>
      </c>
      <c r="D191" s="101" t="s">
        <v>436</v>
      </c>
      <c r="E191" s="78" t="str">
        <f>IF(G191="NVT",DropdownAntwoord!A$3,"")</f>
        <v/>
      </c>
      <c r="F191" s="74"/>
      <c r="G191" s="65" t="str">
        <f t="shared" si="2"/>
        <v/>
      </c>
      <c r="H191" s="32">
        <v>1</v>
      </c>
      <c r="I191" s="32" t="str">
        <f>IFERROR(VLOOKUP(M191,Kontext!$E$5:$G$37,3),"")</f>
        <v>Y</v>
      </c>
      <c r="J191" s="32" t="str">
        <f>IFERROR(VLOOKUP(N191,Kontext!$E$5:$G$37,3),"")</f>
        <v/>
      </c>
      <c r="K191" s="32" t="str">
        <f>IFERROR(VLOOKUP(O191,Kontext!$E$5:$G$37,3),"")</f>
        <v/>
      </c>
      <c r="L191" s="32"/>
      <c r="M191" s="38" t="s">
        <v>176</v>
      </c>
      <c r="N191" s="35"/>
      <c r="O191" s="35"/>
    </row>
    <row r="192" spans="1:15" ht="50.1" customHeight="1" x14ac:dyDescent="0.3">
      <c r="A192" s="67">
        <v>132</v>
      </c>
      <c r="B192" s="61" t="s">
        <v>161</v>
      </c>
      <c r="C192" s="31" t="s">
        <v>11</v>
      </c>
      <c r="D192" s="101" t="s">
        <v>437</v>
      </c>
      <c r="E192" s="78" t="str">
        <f>IF(G192="NVT",DropdownAntwoord!A$3,"")</f>
        <v/>
      </c>
      <c r="F192" s="74"/>
      <c r="G192" s="65" t="str">
        <f t="shared" si="2"/>
        <v/>
      </c>
      <c r="H192" s="32">
        <v>1</v>
      </c>
      <c r="I192" s="32" t="str">
        <f>IFERROR(VLOOKUP(M192,Kontext!$E$5:$G$37,3),"")</f>
        <v>Y</v>
      </c>
      <c r="J192" s="32" t="str">
        <f>IFERROR(VLOOKUP(N192,Kontext!$E$5:$G$37,3),"")</f>
        <v/>
      </c>
      <c r="K192" s="32" t="str">
        <f>IFERROR(VLOOKUP(O192,Kontext!$E$5:$G$37,3),"")</f>
        <v/>
      </c>
      <c r="L192" s="32"/>
      <c r="M192" s="35" t="s">
        <v>176</v>
      </c>
      <c r="N192" s="35"/>
      <c r="O192" s="35"/>
    </row>
    <row r="193" spans="1:15" ht="62.25" customHeight="1" x14ac:dyDescent="0.3">
      <c r="A193" s="67">
        <v>133</v>
      </c>
      <c r="B193" s="61" t="s">
        <v>161</v>
      </c>
      <c r="C193" s="31" t="s">
        <v>10</v>
      </c>
      <c r="D193" s="104" t="s">
        <v>438</v>
      </c>
      <c r="E193" s="78" t="str">
        <f>IF(G193="NVT",DropdownAntwoord!A$3,"")</f>
        <v/>
      </c>
      <c r="F193" s="74"/>
      <c r="G193" s="65" t="str">
        <f t="shared" si="2"/>
        <v/>
      </c>
      <c r="H193" s="32">
        <v>1</v>
      </c>
      <c r="I193" s="32" t="str">
        <f>IFERROR(VLOOKUP(M193,Kontext!$E$5:$G$37,3),"")</f>
        <v>Y</v>
      </c>
      <c r="J193" s="32" t="str">
        <f>IFERROR(VLOOKUP(N193,Kontext!$E$5:$G$37,3),"")</f>
        <v/>
      </c>
      <c r="K193" s="32" t="str">
        <f>IFERROR(VLOOKUP(O193,Kontext!$E$5:$G$37,3),"")</f>
        <v/>
      </c>
      <c r="L193" s="32"/>
      <c r="M193" s="38" t="s">
        <v>176</v>
      </c>
      <c r="N193" s="35"/>
      <c r="O193" s="35"/>
    </row>
    <row r="194" spans="1:15" ht="50.1" customHeight="1" x14ac:dyDescent="0.3">
      <c r="A194" s="67">
        <v>134</v>
      </c>
      <c r="B194" s="61" t="s">
        <v>161</v>
      </c>
      <c r="C194" s="31" t="s">
        <v>9</v>
      </c>
      <c r="D194" s="104" t="s">
        <v>439</v>
      </c>
      <c r="E194" s="78" t="str">
        <f>IF(G194="NVT",DropdownAntwoord!A$3,"")</f>
        <v/>
      </c>
      <c r="F194" s="74"/>
      <c r="G194" s="65" t="str">
        <f t="shared" si="2"/>
        <v/>
      </c>
      <c r="H194" s="32">
        <v>1</v>
      </c>
      <c r="I194" s="32" t="str">
        <f>IFERROR(VLOOKUP(M194,Kontext!$E$5:$G$37,3),"")</f>
        <v>Y</v>
      </c>
      <c r="J194" s="32" t="str">
        <f>IFERROR(VLOOKUP(N194,Kontext!$E$5:$G$37,3),"")</f>
        <v/>
      </c>
      <c r="K194" s="32" t="str">
        <f>IFERROR(VLOOKUP(O194,Kontext!$E$5:$G$37,3),"")</f>
        <v/>
      </c>
      <c r="L194" s="32"/>
      <c r="M194" s="35" t="s">
        <v>176</v>
      </c>
      <c r="N194" s="35"/>
      <c r="O194" s="35"/>
    </row>
    <row r="195" spans="1:15" ht="30" customHeight="1" x14ac:dyDescent="0.3">
      <c r="A195" s="67"/>
      <c r="B195" s="35"/>
      <c r="C195" s="32"/>
      <c r="D195" s="72" t="s">
        <v>440</v>
      </c>
      <c r="E195" s="77"/>
      <c r="F195" s="81"/>
      <c r="G195" s="65" t="str">
        <f t="shared" si="2"/>
        <v/>
      </c>
      <c r="H195" s="32"/>
      <c r="I195" s="32" t="str">
        <f>IFERROR(VLOOKUP(M195,Kontext!$E$5:$G$37,3),"")</f>
        <v>Y</v>
      </c>
      <c r="J195" s="32" t="str">
        <f>IFERROR(VLOOKUP(N195,Kontext!$E$5:$G$37,3),"")</f>
        <v/>
      </c>
      <c r="K195" s="32" t="str">
        <f>IFERROR(VLOOKUP(O195,Kontext!$E$5:$G$37,3),"")</f>
        <v/>
      </c>
      <c r="L195" s="32"/>
      <c r="M195" s="35" t="s">
        <v>176</v>
      </c>
      <c r="N195" s="35"/>
      <c r="O195" s="35"/>
    </row>
    <row r="196" spans="1:15" ht="50.1" customHeight="1" x14ac:dyDescent="0.3">
      <c r="A196" s="67">
        <v>135</v>
      </c>
      <c r="B196" s="61" t="s">
        <v>161</v>
      </c>
      <c r="C196" s="31" t="s">
        <v>8</v>
      </c>
      <c r="D196" s="30" t="s">
        <v>441</v>
      </c>
      <c r="E196" s="78" t="str">
        <f>IF(G196="NVT",DropdownAntwoord!A$3,"")</f>
        <v/>
      </c>
      <c r="F196" s="74"/>
      <c r="G196" s="65" t="str">
        <f t="shared" si="2"/>
        <v/>
      </c>
      <c r="H196" s="32">
        <v>1</v>
      </c>
      <c r="I196" s="32" t="str">
        <f>IFERROR(VLOOKUP(M196,Kontext!$E$5:$G$37,3),"")</f>
        <v>Y</v>
      </c>
      <c r="J196" s="32" t="str">
        <f>IFERROR(VLOOKUP(N196,Kontext!$E$5:$G$37,3),"")</f>
        <v/>
      </c>
      <c r="K196" s="32" t="str">
        <f>IFERROR(VLOOKUP(O196,Kontext!$E$5:$G$37,3),"")</f>
        <v/>
      </c>
      <c r="L196" s="32"/>
      <c r="M196" s="38" t="s">
        <v>176</v>
      </c>
      <c r="N196" s="35"/>
      <c r="O196" s="35"/>
    </row>
    <row r="197" spans="1:15" ht="57" customHeight="1" x14ac:dyDescent="0.3">
      <c r="A197" s="67">
        <v>136</v>
      </c>
      <c r="B197" s="61" t="s">
        <v>161</v>
      </c>
      <c r="C197" s="31" t="s">
        <v>7</v>
      </c>
      <c r="D197" s="30" t="s">
        <v>442</v>
      </c>
      <c r="E197" s="78" t="str">
        <f>IF(G197="NVT",DropdownAntwoord!A$3,"")</f>
        <v/>
      </c>
      <c r="F197" s="74"/>
      <c r="G197" s="65" t="str">
        <f t="shared" si="2"/>
        <v/>
      </c>
      <c r="H197" s="32">
        <v>1</v>
      </c>
      <c r="I197" s="32" t="str">
        <f>IFERROR(VLOOKUP(M197,Kontext!$E$5:$G$37,3),"")</f>
        <v>Y</v>
      </c>
      <c r="J197" s="32" t="str">
        <f>IFERROR(VLOOKUP(N197,Kontext!$E$5:$G$37,3),"")</f>
        <v/>
      </c>
      <c r="K197" s="32" t="str">
        <f>IFERROR(VLOOKUP(O197,Kontext!$E$5:$G$37,3),"")</f>
        <v/>
      </c>
      <c r="L197" s="32"/>
      <c r="M197" s="35" t="s">
        <v>176</v>
      </c>
      <c r="N197" s="35"/>
      <c r="O197" s="35"/>
    </row>
    <row r="198" spans="1:15" ht="30" customHeight="1" x14ac:dyDescent="0.3">
      <c r="A198" s="67"/>
      <c r="B198" s="35"/>
      <c r="C198" s="32"/>
      <c r="D198" s="72" t="s">
        <v>443</v>
      </c>
      <c r="E198" s="77"/>
      <c r="F198" s="81"/>
      <c r="G198" s="65" t="str">
        <f t="shared" si="2"/>
        <v/>
      </c>
      <c r="H198" s="32">
        <v>1</v>
      </c>
      <c r="I198" s="32" t="str">
        <f>IFERROR(VLOOKUP(M198,Kontext!$E$5:$G$37,3),"")</f>
        <v>Y</v>
      </c>
      <c r="J198" s="32" t="str">
        <f>IFERROR(VLOOKUP(N198,Kontext!$E$5:$G$37,3),"")</f>
        <v/>
      </c>
      <c r="K198" s="32" t="str">
        <f>IFERROR(VLOOKUP(O198,Kontext!$E$5:$G$37,3),"")</f>
        <v/>
      </c>
      <c r="L198" s="32"/>
      <c r="M198" s="35" t="s">
        <v>176</v>
      </c>
      <c r="N198" s="35"/>
      <c r="O198" s="35"/>
    </row>
    <row r="199" spans="1:15" ht="50.1" customHeight="1" x14ac:dyDescent="0.3">
      <c r="A199" s="67">
        <v>137</v>
      </c>
      <c r="B199" s="61" t="s">
        <v>140</v>
      </c>
      <c r="C199" s="31" t="s">
        <v>106</v>
      </c>
      <c r="D199" s="101" t="s">
        <v>444</v>
      </c>
      <c r="E199" s="78" t="str">
        <f>IF(G199="NVT",DropdownAntwoord!A$3,"")</f>
        <v/>
      </c>
      <c r="F199" s="74"/>
      <c r="G199" s="65" t="str">
        <f t="shared" si="2"/>
        <v/>
      </c>
      <c r="H199" s="32">
        <v>1</v>
      </c>
      <c r="I199" s="32" t="str">
        <f>IFERROR(VLOOKUP(M199,Kontext!$E$5:$G$37,3),"")</f>
        <v>Y</v>
      </c>
      <c r="J199" s="32" t="str">
        <f>IFERROR(VLOOKUP(N199,Kontext!$E$5:$G$37,3),"")</f>
        <v/>
      </c>
      <c r="K199" s="32" t="str">
        <f>IFERROR(VLOOKUP(O199,Kontext!$E$5:$G$37,3),"")</f>
        <v/>
      </c>
      <c r="L199" s="32"/>
      <c r="M199" s="35" t="s">
        <v>176</v>
      </c>
      <c r="N199" s="35"/>
      <c r="O199" s="35"/>
    </row>
    <row r="200" spans="1:15" ht="50.1" customHeight="1" x14ac:dyDescent="0.3">
      <c r="A200" s="67">
        <v>138</v>
      </c>
      <c r="B200" s="61" t="s">
        <v>140</v>
      </c>
      <c r="C200" s="31" t="s">
        <v>105</v>
      </c>
      <c r="D200" s="101" t="s">
        <v>445</v>
      </c>
      <c r="E200" s="78" t="str">
        <f>IF(G200="NVT",DropdownAntwoord!A$3,"")</f>
        <v/>
      </c>
      <c r="F200" s="74"/>
      <c r="G200" s="65" t="str">
        <f t="shared" si="2"/>
        <v/>
      </c>
      <c r="H200" s="32">
        <v>1</v>
      </c>
      <c r="I200" s="32" t="str">
        <f>IFERROR(VLOOKUP(M200,Kontext!$E$5:$G$37,3),"")</f>
        <v>Y</v>
      </c>
      <c r="J200" s="32" t="str">
        <f>IFERROR(VLOOKUP(N200,Kontext!$E$5:$G$37,3),"")</f>
        <v/>
      </c>
      <c r="K200" s="32" t="str">
        <f>IFERROR(VLOOKUP(O200,Kontext!$E$5:$G$37,3),"")</f>
        <v/>
      </c>
      <c r="L200" s="32"/>
      <c r="M200" s="35" t="s">
        <v>176</v>
      </c>
      <c r="N200" s="35"/>
      <c r="O200" s="35"/>
    </row>
    <row r="201" spans="1:15" ht="50.1" customHeight="1" x14ac:dyDescent="0.3">
      <c r="A201" s="67">
        <v>139</v>
      </c>
      <c r="B201" s="61" t="s">
        <v>140</v>
      </c>
      <c r="C201" s="31" t="s">
        <v>104</v>
      </c>
      <c r="D201" s="101" t="s">
        <v>446</v>
      </c>
      <c r="E201" s="78" t="str">
        <f>IF(G201="NVT",DropdownAntwoord!A$3,"")</f>
        <v/>
      </c>
      <c r="F201" s="74"/>
      <c r="G201" s="65" t="str">
        <f t="shared" si="2"/>
        <v/>
      </c>
      <c r="H201" s="32">
        <v>1</v>
      </c>
      <c r="I201" s="32" t="str">
        <f>IFERROR(VLOOKUP(M201,Kontext!$E$5:$G$37,3),"")</f>
        <v>Y</v>
      </c>
      <c r="J201" s="32" t="str">
        <f>IFERROR(VLOOKUP(N201,Kontext!$E$5:$G$37,3),"")</f>
        <v/>
      </c>
      <c r="K201" s="32" t="str">
        <f>IFERROR(VLOOKUP(O201,Kontext!$E$5:$G$37,3),"")</f>
        <v/>
      </c>
      <c r="L201" s="32"/>
      <c r="M201" s="35" t="s">
        <v>177</v>
      </c>
      <c r="N201" s="35"/>
      <c r="O201" s="35"/>
    </row>
    <row r="202" spans="1:15" s="28" customFormat="1" ht="30" customHeight="1" x14ac:dyDescent="0.3">
      <c r="A202" s="66" t="s">
        <v>210</v>
      </c>
      <c r="B202" s="35"/>
      <c r="C202" s="34"/>
      <c r="D202" s="71" t="s">
        <v>447</v>
      </c>
      <c r="E202" s="59"/>
      <c r="F202" s="80"/>
      <c r="G202" s="65" t="str">
        <f t="shared" si="2"/>
        <v/>
      </c>
      <c r="H202" s="34"/>
      <c r="I202" s="32" t="str">
        <f>IFERROR(VLOOKUP(M202,Kontext!$E$5:$G$37,3),"")</f>
        <v>Y</v>
      </c>
      <c r="J202" s="32" t="str">
        <f>IFERROR(VLOOKUP(N202,Kontext!$E$5:$G$37,3),"")</f>
        <v/>
      </c>
      <c r="K202" s="32" t="str">
        <f>IFERROR(VLOOKUP(O202,Kontext!$E$5:$G$37,3),"")</f>
        <v/>
      </c>
      <c r="L202" s="34"/>
      <c r="M202" s="35" t="s">
        <v>177</v>
      </c>
      <c r="N202" s="38"/>
      <c r="O202" s="38"/>
    </row>
    <row r="203" spans="1:15" ht="30" customHeight="1" x14ac:dyDescent="0.3">
      <c r="A203" s="67"/>
      <c r="B203" s="35"/>
      <c r="C203" s="32"/>
      <c r="D203" s="72" t="s">
        <v>448</v>
      </c>
      <c r="E203" s="77"/>
      <c r="F203" s="81"/>
      <c r="G203" s="65" t="str">
        <f t="shared" si="2"/>
        <v/>
      </c>
      <c r="H203" s="32">
        <v>1</v>
      </c>
      <c r="I203" s="32" t="str">
        <f>IFERROR(VLOOKUP(M203,Kontext!$E$5:$G$37,3),"")</f>
        <v>Y</v>
      </c>
      <c r="J203" s="32" t="str">
        <f>IFERROR(VLOOKUP(N203,Kontext!$E$5:$G$37,3),"")</f>
        <v/>
      </c>
      <c r="K203" s="32" t="str">
        <f>IFERROR(VLOOKUP(O203,Kontext!$E$5:$G$37,3),"")</f>
        <v/>
      </c>
      <c r="L203" s="32"/>
      <c r="M203" s="35" t="s">
        <v>177</v>
      </c>
      <c r="N203" s="35"/>
      <c r="O203" s="35"/>
    </row>
    <row r="204" spans="1:15" ht="51" customHeight="1" x14ac:dyDescent="0.3">
      <c r="A204" s="67">
        <v>140</v>
      </c>
      <c r="B204" s="61" t="s">
        <v>162</v>
      </c>
      <c r="C204" s="31" t="s">
        <v>6</v>
      </c>
      <c r="D204" s="101" t="s">
        <v>449</v>
      </c>
      <c r="E204" s="78" t="str">
        <f>IF(G204="NVT",DropdownAntwoord!A$3,"")</f>
        <v/>
      </c>
      <c r="F204" s="74"/>
      <c r="G204" s="65" t="str">
        <f t="shared" si="2"/>
        <v/>
      </c>
      <c r="H204" s="32">
        <v>1</v>
      </c>
      <c r="I204" s="32" t="str">
        <f>IFERROR(VLOOKUP(M204,Kontext!$E$5:$G$37,3),"")</f>
        <v>Y</v>
      </c>
      <c r="J204" s="32" t="str">
        <f>IFERROR(VLOOKUP(N204,Kontext!$E$5:$G$37,3),"")</f>
        <v/>
      </c>
      <c r="K204" s="32" t="str">
        <f>IFERROR(VLOOKUP(O204,Kontext!$E$5:$G$37,3),"")</f>
        <v/>
      </c>
      <c r="L204" s="32"/>
      <c r="M204" s="38" t="s">
        <v>177</v>
      </c>
      <c r="N204" s="35"/>
      <c r="O204" s="35"/>
    </row>
    <row r="205" spans="1:15" ht="63" customHeight="1" x14ac:dyDescent="0.3">
      <c r="A205" s="67">
        <v>141</v>
      </c>
      <c r="B205" s="61" t="s">
        <v>162</v>
      </c>
      <c r="C205" s="31" t="s">
        <v>5</v>
      </c>
      <c r="D205" s="101" t="s">
        <v>450</v>
      </c>
      <c r="E205" s="78" t="str">
        <f>IF(G205="NVT",DropdownAntwoord!A$3,"")</f>
        <v/>
      </c>
      <c r="F205" s="74"/>
      <c r="G205" s="65" t="str">
        <f t="shared" si="2"/>
        <v/>
      </c>
      <c r="H205" s="32">
        <v>1</v>
      </c>
      <c r="I205" s="32" t="str">
        <f>IFERROR(VLOOKUP(M205,Kontext!$E$5:$G$37,3),"")</f>
        <v>Y</v>
      </c>
      <c r="J205" s="32" t="str">
        <f>IFERROR(VLOOKUP(N205,Kontext!$E$5:$G$37,3),"")</f>
        <v/>
      </c>
      <c r="K205" s="32" t="str">
        <f>IFERROR(VLOOKUP(O205,Kontext!$E$5:$G$37,3),"")</f>
        <v/>
      </c>
      <c r="L205" s="32"/>
      <c r="M205" s="38" t="s">
        <v>177</v>
      </c>
      <c r="N205" s="35"/>
      <c r="O205" s="35"/>
    </row>
    <row r="206" spans="1:15" s="28" customFormat="1" ht="30" customHeight="1" x14ac:dyDescent="0.3">
      <c r="A206" s="66" t="s">
        <v>211</v>
      </c>
      <c r="B206" s="35"/>
      <c r="C206" s="34"/>
      <c r="D206" s="71" t="s">
        <v>451</v>
      </c>
      <c r="E206" s="59"/>
      <c r="F206" s="80"/>
      <c r="G206" s="65" t="str">
        <f t="shared" si="2"/>
        <v>NVT</v>
      </c>
      <c r="H206" s="34"/>
      <c r="I206" s="32" t="str">
        <f>IFERROR(VLOOKUP(M206,Kontext!$E$5:$G$37,3),"")</f>
        <v/>
      </c>
      <c r="J206" s="32" t="str">
        <f>IFERROR(VLOOKUP(N206,Kontext!$E$5:$G$37,3),"")</f>
        <v/>
      </c>
      <c r="K206" s="32" t="str">
        <f>IFERROR(VLOOKUP(O206,Kontext!$E$5:$G$37,3),"")</f>
        <v/>
      </c>
      <c r="L206" s="34"/>
      <c r="M206" s="38"/>
      <c r="N206" s="38"/>
      <c r="O206" s="38"/>
    </row>
    <row r="207" spans="1:15" ht="30" customHeight="1" x14ac:dyDescent="0.3">
      <c r="A207" s="67"/>
      <c r="B207" s="35"/>
      <c r="C207" s="32"/>
      <c r="D207" s="72" t="s">
        <v>452</v>
      </c>
      <c r="E207" s="77"/>
      <c r="F207" s="81"/>
      <c r="G207" s="65"/>
      <c r="H207" s="32">
        <v>0</v>
      </c>
      <c r="I207" s="32" t="str">
        <f>IFERROR(VLOOKUP(M207,Kontext!$E$5:$G$37,3),"")</f>
        <v/>
      </c>
      <c r="J207" s="32" t="str">
        <f>IFERROR(VLOOKUP(N207,Kontext!$E$5:$G$37,3),"")</f>
        <v/>
      </c>
      <c r="K207" s="32" t="str">
        <f>IFERROR(VLOOKUP(O207,Kontext!$E$5:$G$37,3),"")</f>
        <v/>
      </c>
      <c r="L207" s="32"/>
      <c r="M207" s="35"/>
      <c r="N207" s="35"/>
      <c r="O207" s="35"/>
    </row>
    <row r="208" spans="1:15" ht="71.25" customHeight="1" x14ac:dyDescent="0.3">
      <c r="A208" s="67">
        <v>142</v>
      </c>
      <c r="B208" s="61" t="s">
        <v>142</v>
      </c>
      <c r="C208" s="31" t="s">
        <v>4</v>
      </c>
      <c r="D208" s="101" t="s">
        <v>453</v>
      </c>
      <c r="E208" s="78" t="str">
        <f>IF(G208="NVT",DropdownAntwoord!A$3,"")</f>
        <v/>
      </c>
      <c r="F208" s="74"/>
      <c r="G208" s="65"/>
      <c r="H208" s="32">
        <v>1</v>
      </c>
      <c r="I208" s="32" t="str">
        <f>IFERROR(VLOOKUP(M208,Kontext!$E$5:$G$37,3),"")</f>
        <v/>
      </c>
      <c r="J208" s="32" t="str">
        <f>IFERROR(VLOOKUP(N208,Kontext!$E$5:$G$37,3),"")</f>
        <v/>
      </c>
      <c r="K208" s="32" t="str">
        <f>IFERROR(VLOOKUP(O208,Kontext!$E$5:$G$37,3),"")</f>
        <v/>
      </c>
      <c r="L208" s="32"/>
      <c r="M208" s="35"/>
      <c r="N208" s="35"/>
      <c r="O208" s="35"/>
    </row>
    <row r="209" spans="1:15" ht="50.1" customHeight="1" x14ac:dyDescent="0.3">
      <c r="A209" s="67">
        <v>143</v>
      </c>
      <c r="B209" s="61" t="s">
        <v>163</v>
      </c>
      <c r="C209" s="31" t="s">
        <v>3</v>
      </c>
      <c r="D209" s="101" t="s">
        <v>454</v>
      </c>
      <c r="E209" s="78" t="str">
        <f>IF(G209="NVT",DropdownAntwoord!A$3,"")</f>
        <v/>
      </c>
      <c r="F209" s="74"/>
      <c r="G209" s="65"/>
      <c r="H209" s="32">
        <v>1</v>
      </c>
      <c r="I209" s="32" t="str">
        <f>IFERROR(VLOOKUP(M209,Kontext!$E$5:$G$37,3),"")</f>
        <v/>
      </c>
      <c r="J209" s="32" t="str">
        <f>IFERROR(VLOOKUP(N209,Kontext!$E$5:$G$37,3),"")</f>
        <v/>
      </c>
      <c r="K209" s="32" t="str">
        <f>IFERROR(VLOOKUP(O209,Kontext!$E$5:$G$37,3),"")</f>
        <v/>
      </c>
      <c r="L209" s="32"/>
      <c r="M209" s="35"/>
      <c r="N209" s="35"/>
      <c r="O209" s="35"/>
    </row>
    <row r="210" spans="1:15" ht="50.1" customHeight="1" x14ac:dyDescent="0.3">
      <c r="A210" s="67">
        <v>144</v>
      </c>
      <c r="B210" s="61" t="s">
        <v>163</v>
      </c>
      <c r="C210" s="31" t="s">
        <v>2</v>
      </c>
      <c r="D210" s="101" t="s">
        <v>455</v>
      </c>
      <c r="E210" s="78" t="str">
        <f>IF(G210="NVT",DropdownAntwoord!A$3,"")</f>
        <v/>
      </c>
      <c r="F210" s="74"/>
      <c r="G210" s="65"/>
      <c r="H210" s="32">
        <v>1</v>
      </c>
      <c r="I210" s="32" t="str">
        <f>IFERROR(VLOOKUP(M210,Kontext!$E$5:$G$37,3),"")</f>
        <v/>
      </c>
      <c r="J210" s="32" t="str">
        <f>IFERROR(VLOOKUP(N210,Kontext!$E$5:$G$37,3),"")</f>
        <v/>
      </c>
      <c r="K210" s="32" t="str">
        <f>IFERROR(VLOOKUP(O210,Kontext!$E$5:$G$37,3),"")</f>
        <v/>
      </c>
      <c r="L210" s="32"/>
      <c r="M210" s="35"/>
      <c r="N210" s="35"/>
      <c r="O210" s="35"/>
    </row>
    <row r="211" spans="1:15" ht="51" customHeight="1" x14ac:dyDescent="0.3">
      <c r="A211" s="67">
        <v>145</v>
      </c>
      <c r="B211" s="61" t="s">
        <v>145</v>
      </c>
      <c r="C211" s="31" t="s">
        <v>95</v>
      </c>
      <c r="D211" s="104" t="s">
        <v>456</v>
      </c>
      <c r="E211" s="78" t="str">
        <f>IF(G211="NVT",DropdownAntwoord!A$3,"")</f>
        <v/>
      </c>
      <c r="F211" s="74"/>
      <c r="G211" s="65"/>
      <c r="H211" s="32">
        <v>1</v>
      </c>
      <c r="I211" s="32" t="str">
        <f>IFERROR(VLOOKUP(M211,Kontext!$E$5:$G$37,3),"")</f>
        <v/>
      </c>
      <c r="J211" s="32" t="str">
        <f>IFERROR(VLOOKUP(N211,Kontext!$E$5:$G$37,3),"")</f>
        <v/>
      </c>
      <c r="K211" s="32" t="str">
        <f>IFERROR(VLOOKUP(O211,Kontext!$E$5:$G$37,3),"")</f>
        <v/>
      </c>
      <c r="L211" s="32"/>
      <c r="M211" s="35"/>
      <c r="N211" s="35"/>
      <c r="O211" s="35"/>
    </row>
    <row r="212" spans="1:15" ht="51" customHeight="1" x14ac:dyDescent="0.3">
      <c r="A212" s="67">
        <v>146</v>
      </c>
      <c r="B212" s="61" t="s">
        <v>148</v>
      </c>
      <c r="C212" s="31" t="s">
        <v>93</v>
      </c>
      <c r="D212" s="104" t="s">
        <v>457</v>
      </c>
      <c r="E212" s="78" t="str">
        <f>IF(G212="NVT",DropdownAntwoord!A$3,"")</f>
        <v/>
      </c>
      <c r="F212" s="74"/>
      <c r="G212" s="65"/>
      <c r="H212" s="34">
        <v>0</v>
      </c>
      <c r="I212" s="32" t="str">
        <f>IFERROR(VLOOKUP(M212,Kontext!$E$5:$G$37,3),"")</f>
        <v/>
      </c>
      <c r="J212" s="32" t="str">
        <f>IFERROR(VLOOKUP(N212,Kontext!$E$5:$G$37,3),"")</f>
        <v/>
      </c>
      <c r="K212" s="32" t="str">
        <f>IFERROR(VLOOKUP(O212,Kontext!$E$5:$G$37,3),"")</f>
        <v/>
      </c>
      <c r="L212" s="34"/>
      <c r="M212" s="39"/>
      <c r="N212" s="35"/>
      <c r="O212" s="35"/>
    </row>
    <row r="213" spans="1:15" s="28" customFormat="1" ht="30" customHeight="1" x14ac:dyDescent="0.3">
      <c r="A213" s="66" t="s">
        <v>212</v>
      </c>
      <c r="B213" s="35"/>
      <c r="C213" s="34"/>
      <c r="D213" s="71" t="s">
        <v>458</v>
      </c>
      <c r="E213" s="59"/>
      <c r="F213" s="80"/>
      <c r="G213" s="65" t="str">
        <f>IF(I213="Y","","NVT")</f>
        <v>NVT</v>
      </c>
      <c r="H213" s="34"/>
      <c r="I213" s="32" t="str">
        <f>IFERROR(VLOOKUP(M213,Kontext!$E$5:$G$37,3),"")</f>
        <v/>
      </c>
      <c r="J213" s="32" t="str">
        <f>IFERROR(VLOOKUP(N213,Kontext!$E$5:$G$37,3),"")</f>
        <v/>
      </c>
      <c r="K213" s="32" t="str">
        <f>IFERROR(VLOOKUP(O213,Kontext!$E$5:$G$37,3),"")</f>
        <v/>
      </c>
      <c r="L213" s="34"/>
      <c r="M213" s="38"/>
      <c r="N213" s="38"/>
      <c r="O213" s="38"/>
    </row>
    <row r="214" spans="1:15" ht="30" customHeight="1" x14ac:dyDescent="0.3">
      <c r="A214" s="67"/>
      <c r="B214" s="35"/>
      <c r="C214" s="32"/>
      <c r="D214" s="72" t="s">
        <v>459</v>
      </c>
      <c r="E214" s="77"/>
      <c r="F214" s="81"/>
      <c r="G214" s="65" t="str">
        <f>IF(I214="Y","","NVT")</f>
        <v>NVT</v>
      </c>
      <c r="H214" s="32"/>
      <c r="I214" s="32" t="str">
        <f>IFERROR(VLOOKUP(M214,Kontext!$E$5:$G$37,3),"")</f>
        <v/>
      </c>
      <c r="J214" s="32" t="str">
        <f>IFERROR(VLOOKUP(N214,Kontext!$E$5:$G$37,3),"")</f>
        <v/>
      </c>
      <c r="K214" s="32" t="str">
        <f>IFERROR(VLOOKUP(O214,Kontext!$E$5:$G$37,3),"")</f>
        <v/>
      </c>
      <c r="L214" s="32"/>
      <c r="M214" s="35"/>
      <c r="N214" s="35"/>
      <c r="O214" s="35"/>
    </row>
    <row r="215" spans="1:15" ht="50.1" customHeight="1" x14ac:dyDescent="0.3">
      <c r="A215" s="67">
        <v>147</v>
      </c>
      <c r="B215" s="61" t="s">
        <v>135</v>
      </c>
      <c r="C215" s="31" t="s">
        <v>130</v>
      </c>
      <c r="D215" s="101" t="s">
        <v>460</v>
      </c>
      <c r="E215" s="78" t="str">
        <f>IF(G215="NVT",DropdownAntwoord!A$3,"")</f>
        <v/>
      </c>
      <c r="F215" s="74"/>
      <c r="G215" s="65"/>
      <c r="H215" s="32">
        <v>0</v>
      </c>
      <c r="I215" s="32" t="str">
        <f>IFERROR(VLOOKUP(M215,Kontext!$E$5:$G$37,3),"")</f>
        <v/>
      </c>
      <c r="J215" s="32" t="str">
        <f>IFERROR(VLOOKUP(N215,Kontext!$E$5:$G$37,3),"")</f>
        <v/>
      </c>
      <c r="K215" s="32" t="str">
        <f>IFERROR(VLOOKUP(O215,Kontext!$E$5:$G$37,3),"")</f>
        <v/>
      </c>
      <c r="L215" s="32"/>
      <c r="M215" s="39"/>
      <c r="N215" s="35"/>
      <c r="O215" s="35"/>
    </row>
    <row r="216" spans="1:15" ht="60.75" customHeight="1" x14ac:dyDescent="0.3">
      <c r="A216" s="67">
        <v>148</v>
      </c>
      <c r="B216" s="61" t="s">
        <v>135</v>
      </c>
      <c r="C216" s="31" t="s">
        <v>49</v>
      </c>
      <c r="D216" s="101" t="s">
        <v>461</v>
      </c>
      <c r="E216" s="78" t="str">
        <f>IF(G216="NVT",DropdownAntwoord!A$3,"")</f>
        <v/>
      </c>
      <c r="F216" s="74"/>
      <c r="G216" s="65"/>
      <c r="H216" s="32">
        <v>0</v>
      </c>
      <c r="I216" s="32" t="str">
        <f>IFERROR(VLOOKUP(M216,Kontext!$E$5:$G$37,3),"")</f>
        <v/>
      </c>
      <c r="J216" s="32" t="str">
        <f>IFERROR(VLOOKUP(N216,Kontext!$E$5:$G$37,3),"")</f>
        <v/>
      </c>
      <c r="K216" s="32" t="str">
        <f>IFERROR(VLOOKUP(O216,Kontext!$E$5:$G$37,3),"")</f>
        <v/>
      </c>
      <c r="L216" s="32"/>
      <c r="M216" s="39"/>
      <c r="N216" s="35"/>
      <c r="O216" s="35"/>
    </row>
    <row r="217" spans="1:15" ht="58.5" customHeight="1" x14ac:dyDescent="0.3">
      <c r="A217" s="67">
        <v>149</v>
      </c>
      <c r="B217" s="61" t="s">
        <v>135</v>
      </c>
      <c r="C217" s="31" t="s">
        <v>48</v>
      </c>
      <c r="D217" s="101" t="s">
        <v>462</v>
      </c>
      <c r="E217" s="78" t="str">
        <f>IF(G217="NVT",DropdownAntwoord!A$3,"")</f>
        <v/>
      </c>
      <c r="F217" s="74"/>
      <c r="G217" s="65"/>
      <c r="H217" s="32">
        <v>0</v>
      </c>
      <c r="I217" s="32" t="str">
        <f>IFERROR(VLOOKUP(M217,Kontext!$E$5:$G$37,3),"")</f>
        <v/>
      </c>
      <c r="J217" s="32" t="str">
        <f>IFERROR(VLOOKUP(N217,Kontext!$E$5:$G$37,3),"")</f>
        <v/>
      </c>
      <c r="K217" s="32" t="str">
        <f>IFERROR(VLOOKUP(O217,Kontext!$E$5:$G$37,3),"")</f>
        <v/>
      </c>
      <c r="L217" s="32"/>
      <c r="M217" s="39"/>
      <c r="N217" s="35"/>
      <c r="O217" s="35"/>
    </row>
    <row r="218" spans="1:15" ht="69.75" customHeight="1" x14ac:dyDescent="0.3">
      <c r="A218" s="67">
        <v>150</v>
      </c>
      <c r="B218" s="61" t="s">
        <v>135</v>
      </c>
      <c r="C218" s="31" t="s">
        <v>46</v>
      </c>
      <c r="D218" s="101" t="s">
        <v>463</v>
      </c>
      <c r="E218" s="78" t="str">
        <f>IF(G218="NVT",DropdownAntwoord!A$3,"")</f>
        <v/>
      </c>
      <c r="F218" s="74"/>
      <c r="G218" s="65"/>
      <c r="H218" s="32">
        <v>0</v>
      </c>
      <c r="I218" s="32" t="str">
        <f>IFERROR(VLOOKUP(M218,Kontext!$E$5:$G$37,3),"")</f>
        <v/>
      </c>
      <c r="J218" s="32" t="str">
        <f>IFERROR(VLOOKUP(N218,Kontext!$E$5:$G$37,3),"")</f>
        <v/>
      </c>
      <c r="K218" s="32" t="str">
        <f>IFERROR(VLOOKUP(O218,Kontext!$E$5:$G$37,3),"")</f>
        <v/>
      </c>
      <c r="L218" s="32"/>
      <c r="M218" s="39"/>
      <c r="N218" s="35"/>
      <c r="O218" s="35"/>
    </row>
    <row r="219" spans="1:15" ht="50.1" customHeight="1" x14ac:dyDescent="0.3">
      <c r="A219" s="67">
        <v>151</v>
      </c>
      <c r="B219" s="61" t="s">
        <v>135</v>
      </c>
      <c r="C219" s="31" t="s">
        <v>45</v>
      </c>
      <c r="D219" s="101" t="s">
        <v>464</v>
      </c>
      <c r="E219" s="78" t="str">
        <f>IF(G219="NVT",DropdownAntwoord!A$3,"")</f>
        <v/>
      </c>
      <c r="F219" s="74"/>
      <c r="G219" s="65"/>
      <c r="H219" s="32">
        <v>0</v>
      </c>
      <c r="I219" s="32" t="str">
        <f>IFERROR(VLOOKUP(M219,Kontext!$E$5:$G$37,3),"")</f>
        <v/>
      </c>
      <c r="J219" s="32" t="str">
        <f>IFERROR(VLOOKUP(N219,Kontext!$E$5:$G$37,3),"")</f>
        <v/>
      </c>
      <c r="K219" s="32" t="str">
        <f>IFERROR(VLOOKUP(O219,Kontext!$E$5:$G$37,3),"")</f>
        <v/>
      </c>
      <c r="L219" s="32"/>
      <c r="M219" s="39"/>
      <c r="N219" s="35"/>
      <c r="O219" s="35"/>
    </row>
    <row r="220" spans="1:15" ht="50.1" customHeight="1" x14ac:dyDescent="0.3">
      <c r="A220" s="67">
        <v>152</v>
      </c>
      <c r="B220" s="61" t="s">
        <v>135</v>
      </c>
      <c r="C220" s="31" t="s">
        <v>44</v>
      </c>
      <c r="D220" s="101" t="s">
        <v>465</v>
      </c>
      <c r="E220" s="78" t="str">
        <f>IF(G220="NVT",DropdownAntwoord!A$3,"")</f>
        <v/>
      </c>
      <c r="F220" s="74"/>
      <c r="G220" s="65"/>
      <c r="H220" s="32">
        <v>0</v>
      </c>
      <c r="I220" s="32" t="str">
        <f>IFERROR(VLOOKUP(M220,Kontext!$E$5:$G$37,3),"")</f>
        <v/>
      </c>
      <c r="J220" s="32" t="str">
        <f>IFERROR(VLOOKUP(N220,Kontext!$E$5:$G$37,3),"")</f>
        <v/>
      </c>
      <c r="K220" s="32" t="str">
        <f>IFERROR(VLOOKUP(O220,Kontext!$E$5:$G$37,3),"")</f>
        <v/>
      </c>
      <c r="L220" s="32"/>
      <c r="M220" s="39"/>
      <c r="N220" s="35"/>
      <c r="O220" s="35"/>
    </row>
    <row r="221" spans="1:15" ht="59.25" customHeight="1" x14ac:dyDescent="0.3">
      <c r="A221" s="67">
        <v>153</v>
      </c>
      <c r="B221" s="61" t="s">
        <v>135</v>
      </c>
      <c r="C221" s="31" t="s">
        <v>43</v>
      </c>
      <c r="D221" s="101" t="s">
        <v>466</v>
      </c>
      <c r="E221" s="78" t="str">
        <f>IF(G221="NVT",DropdownAntwoord!A$3,"")</f>
        <v/>
      </c>
      <c r="F221" s="74"/>
      <c r="G221" s="65"/>
      <c r="H221" s="32">
        <v>0</v>
      </c>
      <c r="I221" s="32" t="str">
        <f>IFERROR(VLOOKUP(M221,Kontext!$E$5:$G$37,3),"")</f>
        <v/>
      </c>
      <c r="J221" s="32" t="str">
        <f>IFERROR(VLOOKUP(N221,Kontext!$E$5:$G$37,3),"")</f>
        <v/>
      </c>
      <c r="K221" s="32" t="str">
        <f>IFERROR(VLOOKUP(O221,Kontext!$E$5:$G$37,3),"")</f>
        <v/>
      </c>
      <c r="L221" s="32"/>
      <c r="M221" s="39"/>
      <c r="N221" s="35"/>
      <c r="O221" s="35"/>
    </row>
    <row r="222" spans="1:15" ht="50.1" customHeight="1" thickBot="1" x14ac:dyDescent="0.35">
      <c r="A222" s="68">
        <v>154</v>
      </c>
      <c r="B222" s="69" t="s">
        <v>153</v>
      </c>
      <c r="C222" s="70" t="s">
        <v>42</v>
      </c>
      <c r="D222" s="105" t="s">
        <v>467</v>
      </c>
      <c r="E222" s="79" t="str">
        <f>IF(G222="NVT",DropdownAntwoord!A$3,"")</f>
        <v/>
      </c>
      <c r="F222" s="76"/>
      <c r="G222" s="65"/>
      <c r="H222" s="32">
        <v>0</v>
      </c>
      <c r="I222" s="32" t="str">
        <f>IFERROR(VLOOKUP(M222,Kontext!$E$5:$G$37,3),"")</f>
        <v/>
      </c>
      <c r="J222" s="32" t="str">
        <f>IFERROR(VLOOKUP(N222,Kontext!$E$5:$G$37,3),"")</f>
        <v/>
      </c>
      <c r="K222" s="32" t="str">
        <f>IFERROR(VLOOKUP(O222,Kontext!$E$5:$G$37,3),"")</f>
        <v/>
      </c>
      <c r="L222" s="32"/>
      <c r="M222" s="39"/>
      <c r="N222" s="35"/>
      <c r="O222" s="35"/>
    </row>
    <row r="224" spans="1:15" x14ac:dyDescent="0.3">
      <c r="B224" s="49"/>
      <c r="C224" s="50"/>
      <c r="D224" s="51"/>
      <c r="E224" s="51"/>
    </row>
    <row r="225" spans="2:6" ht="36" customHeight="1" x14ac:dyDescent="0.3">
      <c r="B225" s="109" t="s">
        <v>558</v>
      </c>
      <c r="C225" s="109"/>
      <c r="D225" s="109"/>
      <c r="E225" s="109"/>
      <c r="F225" s="109"/>
    </row>
    <row r="226" spans="2:6" x14ac:dyDescent="0.3">
      <c r="B226" s="51"/>
      <c r="C226" s="50"/>
      <c r="D226" s="51"/>
      <c r="E226" s="51"/>
    </row>
    <row r="227" spans="2:6" x14ac:dyDescent="0.3">
      <c r="B227" s="106" t="s">
        <v>468</v>
      </c>
      <c r="C227" s="50"/>
      <c r="D227" s="51"/>
      <c r="E227" s="51"/>
    </row>
    <row r="228" spans="2:6" ht="33" customHeight="1" x14ac:dyDescent="0.3">
      <c r="B228" s="117" t="s">
        <v>469</v>
      </c>
      <c r="C228" s="117"/>
      <c r="D228" s="117"/>
      <c r="E228" s="117"/>
      <c r="F228" s="117"/>
    </row>
    <row r="229" spans="2:6" ht="14.4" thickBot="1" x14ac:dyDescent="0.35">
      <c r="B229" s="53"/>
      <c r="C229" s="52"/>
      <c r="D229" s="51"/>
      <c r="E229" s="51"/>
    </row>
    <row r="230" spans="2:6" ht="105" customHeight="1" thickBot="1" x14ac:dyDescent="0.35">
      <c r="B230" s="111" t="s">
        <v>470</v>
      </c>
      <c r="C230" s="112"/>
      <c r="D230" s="113"/>
      <c r="E230" s="54" t="s">
        <v>192</v>
      </c>
      <c r="F230" s="55" t="s">
        <v>472</v>
      </c>
    </row>
    <row r="231" spans="2:6" ht="105" customHeight="1" thickBot="1" x14ac:dyDescent="0.35">
      <c r="B231" s="114" t="s">
        <v>471</v>
      </c>
      <c r="C231" s="115"/>
      <c r="D231" s="116"/>
      <c r="E231" s="54" t="s">
        <v>192</v>
      </c>
      <c r="F231" s="55" t="s">
        <v>472</v>
      </c>
    </row>
    <row r="232" spans="2:6" x14ac:dyDescent="0.3">
      <c r="B232" s="51"/>
      <c r="C232" s="52"/>
      <c r="D232" s="51"/>
      <c r="E232" s="51"/>
    </row>
    <row r="233" spans="2:6" ht="168" customHeight="1" x14ac:dyDescent="0.3">
      <c r="B233" s="110" t="s">
        <v>553</v>
      </c>
      <c r="C233" s="110"/>
      <c r="D233" s="110"/>
      <c r="E233" s="110"/>
    </row>
  </sheetData>
  <dataConsolidate/>
  <mergeCells count="10">
    <mergeCell ref="A1:F1"/>
    <mergeCell ref="A2:D5"/>
    <mergeCell ref="A6:D6"/>
    <mergeCell ref="A7:D7"/>
    <mergeCell ref="A8:D8"/>
    <mergeCell ref="B233:E233"/>
    <mergeCell ref="B230:D230"/>
    <mergeCell ref="B231:D231"/>
    <mergeCell ref="B225:F225"/>
    <mergeCell ref="B228:F228"/>
  </mergeCells>
  <pageMargins left="0.25" right="0.25" top="0.46323529411764708" bottom="0.4577205882352941" header="0.3" footer="0.3"/>
  <pageSetup paperSize="9" scale="91" fitToHeight="0" orientation="landscape" r:id="rId1"/>
  <headerFooter>
    <oddFooter>&amp;L&amp;9v2019_Fragebogen mindestsicherheitsnormen&amp;CPage &amp;P&amp;R&amp;9 28/05/2019</oddFooter>
  </headerFooter>
  <drawing r:id="rId2"/>
  <legacyDrawing r:id="rId3"/>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x14:formula1>
            <xm:f>DropdownAntwoord!$A$1:$A$4</xm:f>
          </x14:formula1>
          <xm:sqref>E12:E13 E16 E18:E20 E23:E28 E30:E31 E34:E41 E44 E47:E51 E53:E55 E57:E58 E69:E74 E77:E80 E82:E85 E88:E90 E92:E93 E95:E99 E102:E105 E107:E110 E112:E117 E119 E121:E125 E128:E130 E132:E144 E147:E150 E152:E153 E155:E157 E160:E161 E163:E165 E167:E168 E171 E173:E174 E177:E181 E183:E187 E190:E194 E196:E197 E199:E201 E204:E205 E208:E212 E215:E222 E61:E67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7"/>
  <sheetViews>
    <sheetView zoomScaleNormal="100" workbookViewId="0"/>
  </sheetViews>
  <sheetFormatPr defaultRowHeight="14.4" x14ac:dyDescent="0.3"/>
  <cols>
    <col min="1" max="1" width="4.44140625" customWidth="1"/>
    <col min="2" max="2" width="90.88671875" customWidth="1"/>
    <col min="3" max="3" width="16" customWidth="1"/>
    <col min="4" max="4" width="2.33203125" customWidth="1"/>
    <col min="5" max="5" width="73.33203125" customWidth="1"/>
  </cols>
  <sheetData>
    <row r="2" spans="2:5" ht="28.8" x14ac:dyDescent="0.3">
      <c r="B2" s="6" t="s">
        <v>473</v>
      </c>
      <c r="C2" s="107" t="s">
        <v>474</v>
      </c>
      <c r="D2" s="7"/>
      <c r="E2" s="8" t="s">
        <v>475</v>
      </c>
    </row>
    <row r="3" spans="2:5" x14ac:dyDescent="0.3">
      <c r="B3" s="9" t="s">
        <v>476</v>
      </c>
      <c r="C3" s="10" t="s">
        <v>477</v>
      </c>
      <c r="D3" s="11"/>
      <c r="E3" s="12" t="s">
        <v>478</v>
      </c>
    </row>
    <row r="4" spans="2:5" x14ac:dyDescent="0.3">
      <c r="B4" s="9" t="s">
        <v>479</v>
      </c>
      <c r="C4" s="9" t="s">
        <v>480</v>
      </c>
      <c r="D4" s="13"/>
      <c r="E4" s="12" t="s">
        <v>481</v>
      </c>
    </row>
    <row r="5" spans="2:5" x14ac:dyDescent="0.3">
      <c r="B5" s="9" t="s">
        <v>482</v>
      </c>
      <c r="C5" s="10" t="s">
        <v>483</v>
      </c>
      <c r="D5" s="11"/>
      <c r="E5" s="12" t="s">
        <v>484</v>
      </c>
    </row>
    <row r="6" spans="2:5" x14ac:dyDescent="0.3">
      <c r="B6" s="9" t="s">
        <v>485</v>
      </c>
      <c r="C6" s="10" t="s">
        <v>486</v>
      </c>
      <c r="D6" s="11"/>
      <c r="E6" s="12" t="s">
        <v>487</v>
      </c>
    </row>
    <row r="7" spans="2:5" x14ac:dyDescent="0.3">
      <c r="B7" s="9" t="s">
        <v>488</v>
      </c>
      <c r="C7" s="10" t="s">
        <v>489</v>
      </c>
      <c r="D7" s="11"/>
      <c r="E7" s="14" t="s">
        <v>490</v>
      </c>
    </row>
    <row r="8" spans="2:5" x14ac:dyDescent="0.3">
      <c r="B8" s="9" t="s">
        <v>491</v>
      </c>
      <c r="C8" s="10" t="s">
        <v>492</v>
      </c>
      <c r="D8" s="13"/>
      <c r="E8" s="12" t="s">
        <v>493</v>
      </c>
    </row>
    <row r="9" spans="2:5" x14ac:dyDescent="0.3">
      <c r="B9" s="9" t="s">
        <v>494</v>
      </c>
      <c r="C9" s="10" t="s">
        <v>495</v>
      </c>
      <c r="D9" s="11"/>
      <c r="E9" s="12" t="s">
        <v>496</v>
      </c>
    </row>
    <row r="10" spans="2:5" x14ac:dyDescent="0.3">
      <c r="B10" s="9" t="s">
        <v>497</v>
      </c>
      <c r="C10" s="10" t="s">
        <v>498</v>
      </c>
      <c r="D10" s="11"/>
      <c r="E10" s="15" t="s">
        <v>499</v>
      </c>
    </row>
    <row r="11" spans="2:5" x14ac:dyDescent="0.3">
      <c r="B11" s="9" t="s">
        <v>500</v>
      </c>
      <c r="C11" s="10" t="s">
        <v>501</v>
      </c>
      <c r="D11" s="11"/>
      <c r="E11" s="15" t="s">
        <v>502</v>
      </c>
    </row>
    <row r="12" spans="2:5" x14ac:dyDescent="0.3">
      <c r="B12" s="9" t="s">
        <v>503</v>
      </c>
      <c r="C12" s="10" t="s">
        <v>504</v>
      </c>
      <c r="D12" s="11"/>
      <c r="E12" s="12" t="s">
        <v>505</v>
      </c>
    </row>
    <row r="13" spans="2:5" x14ac:dyDescent="0.3">
      <c r="B13" s="9" t="s">
        <v>506</v>
      </c>
      <c r="C13" s="10" t="s">
        <v>507</v>
      </c>
      <c r="D13" s="11"/>
      <c r="E13" s="12" t="s">
        <v>508</v>
      </c>
    </row>
    <row r="14" spans="2:5" x14ac:dyDescent="0.3">
      <c r="B14" s="9" t="s">
        <v>509</v>
      </c>
      <c r="C14" s="10" t="s">
        <v>510</v>
      </c>
      <c r="D14" s="11"/>
      <c r="E14" s="12" t="s">
        <v>511</v>
      </c>
    </row>
    <row r="15" spans="2:5" x14ac:dyDescent="0.3">
      <c r="B15" s="9" t="s">
        <v>512</v>
      </c>
      <c r="C15" s="10" t="s">
        <v>501</v>
      </c>
      <c r="D15" s="11"/>
      <c r="E15" s="12" t="s">
        <v>513</v>
      </c>
    </row>
    <row r="16" spans="2:5" x14ac:dyDescent="0.3">
      <c r="B16" s="9" t="s">
        <v>514</v>
      </c>
      <c r="C16" s="10" t="s">
        <v>515</v>
      </c>
      <c r="D16" s="11"/>
      <c r="E16" s="15" t="s">
        <v>516</v>
      </c>
    </row>
    <row r="17" spans="2:5" x14ac:dyDescent="0.3">
      <c r="B17" s="9" t="s">
        <v>517</v>
      </c>
      <c r="C17" s="10" t="s">
        <v>518</v>
      </c>
      <c r="D17" s="11"/>
      <c r="E17" s="12"/>
    </row>
    <row r="18" spans="2:5" x14ac:dyDescent="0.3">
      <c r="B18" s="9" t="s">
        <v>519</v>
      </c>
      <c r="C18" s="10" t="s">
        <v>520</v>
      </c>
      <c r="D18" s="11"/>
      <c r="E18" s="12"/>
    </row>
    <row r="19" spans="2:5" x14ac:dyDescent="0.3">
      <c r="B19" s="9" t="s">
        <v>521</v>
      </c>
      <c r="C19" s="10" t="s">
        <v>522</v>
      </c>
      <c r="D19" s="11"/>
      <c r="E19" s="12"/>
    </row>
    <row r="20" spans="2:5" x14ac:dyDescent="0.3">
      <c r="B20" s="9" t="s">
        <v>523</v>
      </c>
      <c r="C20" s="10" t="s">
        <v>524</v>
      </c>
      <c r="D20" s="11"/>
      <c r="E20" s="12"/>
    </row>
    <row r="21" spans="2:5" x14ac:dyDescent="0.3">
      <c r="B21" s="9" t="s">
        <v>525</v>
      </c>
      <c r="C21" s="10" t="s">
        <v>526</v>
      </c>
      <c r="D21" s="11"/>
      <c r="E21" s="12"/>
    </row>
    <row r="22" spans="2:5" x14ac:dyDescent="0.3">
      <c r="B22" s="9" t="s">
        <v>527</v>
      </c>
      <c r="C22" s="9">
        <v>9</v>
      </c>
      <c r="D22" s="13"/>
      <c r="E22" s="12"/>
    </row>
    <row r="23" spans="2:5" x14ac:dyDescent="0.3">
      <c r="B23" s="9" t="s">
        <v>528</v>
      </c>
      <c r="C23" s="10" t="s">
        <v>529</v>
      </c>
      <c r="D23" s="13"/>
      <c r="E23" s="12"/>
    </row>
    <row r="24" spans="2:5" x14ac:dyDescent="0.3">
      <c r="B24" s="9" t="s">
        <v>530</v>
      </c>
      <c r="C24" s="10" t="s">
        <v>495</v>
      </c>
      <c r="D24" s="13"/>
      <c r="E24" s="12"/>
    </row>
    <row r="25" spans="2:5" x14ac:dyDescent="0.3">
      <c r="B25" s="9" t="s">
        <v>531</v>
      </c>
      <c r="C25" s="10" t="s">
        <v>532</v>
      </c>
      <c r="D25" s="13"/>
      <c r="E25" s="12"/>
    </row>
    <row r="26" spans="2:5" x14ac:dyDescent="0.3">
      <c r="B26" s="9" t="s">
        <v>533</v>
      </c>
      <c r="C26" s="10" t="s">
        <v>489</v>
      </c>
      <c r="D26" s="11"/>
      <c r="E26" s="12"/>
    </row>
    <row r="27" spans="2:5" x14ac:dyDescent="0.3">
      <c r="B27" s="16" t="s">
        <v>534</v>
      </c>
      <c r="C27" s="17" t="s">
        <v>535</v>
      </c>
      <c r="D27" s="11"/>
      <c r="E27" s="18"/>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zoomScale="110" zoomScaleNormal="110" workbookViewId="0"/>
  </sheetViews>
  <sheetFormatPr defaultRowHeight="14.4" x14ac:dyDescent="0.3"/>
  <cols>
    <col min="1" max="1" width="4.6640625" style="60" customWidth="1"/>
    <col min="2" max="2" width="85.109375" customWidth="1"/>
    <col min="3" max="3" width="59.5546875" bestFit="1" customWidth="1"/>
  </cols>
  <sheetData>
    <row r="1" spans="1:3" ht="15" thickBot="1" x14ac:dyDescent="0.35">
      <c r="B1" s="21"/>
      <c r="C1" s="21"/>
    </row>
    <row r="2" spans="1:3" ht="15" thickBot="1" x14ac:dyDescent="0.35">
      <c r="A2" s="60" t="s">
        <v>194</v>
      </c>
      <c r="B2" s="22" t="s">
        <v>536</v>
      </c>
      <c r="C2" s="21"/>
    </row>
    <row r="3" spans="1:3" ht="15" thickBot="1" x14ac:dyDescent="0.35">
      <c r="A3" s="60" t="s">
        <v>195</v>
      </c>
      <c r="B3" s="23" t="s">
        <v>537</v>
      </c>
      <c r="C3" s="21"/>
    </row>
    <row r="4" spans="1:3" ht="15" thickBot="1" x14ac:dyDescent="0.35">
      <c r="A4" s="60" t="s">
        <v>196</v>
      </c>
      <c r="B4" s="23" t="s">
        <v>538</v>
      </c>
      <c r="C4" s="21"/>
    </row>
    <row r="5" spans="1:3" ht="15" thickBot="1" x14ac:dyDescent="0.35">
      <c r="A5" s="60" t="s">
        <v>197</v>
      </c>
      <c r="B5" s="24" t="s">
        <v>539</v>
      </c>
      <c r="C5" s="21"/>
    </row>
    <row r="6" spans="1:3" ht="15" thickBot="1" x14ac:dyDescent="0.35">
      <c r="A6" s="60" t="s">
        <v>198</v>
      </c>
      <c r="B6" s="25" t="s">
        <v>540</v>
      </c>
      <c r="C6" s="21"/>
    </row>
    <row r="7" spans="1:3" ht="15" thickBot="1" x14ac:dyDescent="0.35">
      <c r="A7" s="60" t="s">
        <v>199</v>
      </c>
      <c r="B7" s="23" t="s">
        <v>541</v>
      </c>
      <c r="C7" s="21"/>
    </row>
    <row r="8" spans="1:3" ht="15" thickBot="1" x14ac:dyDescent="0.35">
      <c r="A8" s="60" t="s">
        <v>200</v>
      </c>
      <c r="B8" s="23" t="s">
        <v>542</v>
      </c>
      <c r="C8" s="21"/>
    </row>
    <row r="9" spans="1:3" ht="15" thickBot="1" x14ac:dyDescent="0.35">
      <c r="A9" s="60" t="s">
        <v>201</v>
      </c>
      <c r="B9" s="25" t="s">
        <v>543</v>
      </c>
      <c r="C9" s="21"/>
    </row>
    <row r="10" spans="1:3" ht="15" thickBot="1" x14ac:dyDescent="0.35">
      <c r="A10" s="60" t="s">
        <v>202</v>
      </c>
      <c r="B10" s="26" t="s">
        <v>544</v>
      </c>
      <c r="C10" s="22" t="s">
        <v>545</v>
      </c>
    </row>
    <row r="11" spans="1:3" ht="15" thickBot="1" x14ac:dyDescent="0.35">
      <c r="A11" s="60" t="s">
        <v>203</v>
      </c>
      <c r="B11" s="19" t="s">
        <v>546</v>
      </c>
      <c r="C11" s="23" t="s">
        <v>547</v>
      </c>
    </row>
    <row r="12" spans="1:3" ht="15" thickBot="1" x14ac:dyDescent="0.35">
      <c r="A12" s="60" t="s">
        <v>204</v>
      </c>
      <c r="B12" s="20" t="s">
        <v>546</v>
      </c>
      <c r="C12" s="23" t="s">
        <v>548</v>
      </c>
    </row>
    <row r="13" spans="1:3" ht="28.2" thickBot="1" x14ac:dyDescent="0.35">
      <c r="A13" s="60" t="s">
        <v>205</v>
      </c>
      <c r="B13" s="20" t="s">
        <v>546</v>
      </c>
      <c r="C13" s="25" t="s">
        <v>391</v>
      </c>
    </row>
    <row r="14" spans="1:3" ht="15" thickBot="1" x14ac:dyDescent="0.35">
      <c r="A14" s="60" t="s">
        <v>206</v>
      </c>
      <c r="B14" s="25" t="s">
        <v>404</v>
      </c>
      <c r="C14" s="21"/>
    </row>
    <row r="15" spans="1:3" ht="15" thickBot="1" x14ac:dyDescent="0.35">
      <c r="A15" s="60" t="s">
        <v>207</v>
      </c>
      <c r="B15" s="25" t="s">
        <v>549</v>
      </c>
      <c r="C15" s="27" t="s">
        <v>550</v>
      </c>
    </row>
    <row r="16" spans="1:3" ht="15" thickBot="1" x14ac:dyDescent="0.35">
      <c r="A16" s="60" t="s">
        <v>208</v>
      </c>
      <c r="B16" s="21"/>
      <c r="C16" s="23" t="s">
        <v>421</v>
      </c>
    </row>
    <row r="17" spans="1:3" ht="15" thickBot="1" x14ac:dyDescent="0.35">
      <c r="A17" s="60" t="s">
        <v>209</v>
      </c>
      <c r="B17" s="21"/>
      <c r="C17" s="25" t="s">
        <v>551</v>
      </c>
    </row>
    <row r="18" spans="1:3" ht="15" thickBot="1" x14ac:dyDescent="0.35">
      <c r="A18" s="60" t="s">
        <v>210</v>
      </c>
      <c r="B18" s="21"/>
      <c r="C18" s="22" t="s">
        <v>447</v>
      </c>
    </row>
    <row r="19" spans="1:3" ht="15" thickBot="1" x14ac:dyDescent="0.35">
      <c r="A19" s="60" t="s">
        <v>211</v>
      </c>
      <c r="B19" s="22" t="s">
        <v>552</v>
      </c>
      <c r="C19" s="21"/>
    </row>
    <row r="20" spans="1:3" ht="15" thickBot="1" x14ac:dyDescent="0.35">
      <c r="A20" s="60" t="s">
        <v>212</v>
      </c>
      <c r="B20" s="22" t="s">
        <v>458</v>
      </c>
      <c r="C20" s="21"/>
    </row>
    <row r="21" spans="1:3" x14ac:dyDescent="0.3">
      <c r="B21" s="21"/>
      <c r="C21" s="21"/>
    </row>
    <row r="22" spans="1:3" x14ac:dyDescent="0.3">
      <c r="B22" s="21"/>
      <c r="C22" s="21"/>
    </row>
    <row r="23" spans="1:3" x14ac:dyDescent="0.3">
      <c r="B23" s="21"/>
      <c r="C23" s="21"/>
    </row>
    <row r="24" spans="1:3" x14ac:dyDescent="0.3">
      <c r="B24" s="21"/>
      <c r="C24" s="21"/>
    </row>
    <row r="25" spans="1:3" x14ac:dyDescent="0.3">
      <c r="B25" s="21"/>
      <c r="C25" s="21"/>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zoomScaleNormal="100" workbookViewId="0">
      <selection activeCell="H30" sqref="H30"/>
    </sheetView>
  </sheetViews>
  <sheetFormatPr defaultRowHeight="14.4" x14ac:dyDescent="0.3"/>
  <cols>
    <col min="1" max="1" width="17.88671875" customWidth="1"/>
  </cols>
  <sheetData>
    <row r="1" spans="1:1" x14ac:dyDescent="0.3">
      <c r="A1" s="42" t="s">
        <v>167</v>
      </c>
    </row>
    <row r="2" spans="1:1" x14ac:dyDescent="0.3">
      <c r="A2" s="42" t="s">
        <v>168</v>
      </c>
    </row>
    <row r="3" spans="1:1" x14ac:dyDescent="0.3">
      <c r="A3" s="4" t="s">
        <v>169</v>
      </c>
    </row>
  </sheetData>
  <sheetProtection algorithmName="SHA-512" hashValue="uDO8ovIrYGCyhFWkQTjU0UZ17MKbcqUE+idXQ5FyPKxy/H5TTKFxeWtfu9vl17kj7aKVBGkRVha+LdGkX7FduA==" saltValue="PYu+RppDVbpHPCZpqGb7AA=="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Intro</vt:lpstr>
      <vt:lpstr>Kontext</vt:lpstr>
      <vt:lpstr>Fragebogen</vt:lpstr>
      <vt:lpstr>LINK ISO</vt:lpstr>
      <vt:lpstr>Gruppierung</vt:lpstr>
      <vt:lpstr>DropdownAntwoord</vt:lpstr>
      <vt:lpstr>Fragebogen!Print_Area</vt:lpstr>
      <vt:lpstr>Gruppierung!Print_Area</vt:lpstr>
      <vt:lpstr>Intro!Print_Area</vt:lpstr>
      <vt:lpstr>Kontext!Print_Area</vt:lpstr>
      <vt:lpstr>'LINK ISO'!Print_Area</vt:lpstr>
      <vt:lpstr>Fragebogen!Print_Titles</vt:lpstr>
    </vt:vector>
  </TitlesOfParts>
  <Company>SMALS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Kurt Maekelberghe</dc:creator>
  <cp:lastModifiedBy>Mike Canniere</cp:lastModifiedBy>
  <cp:lastPrinted>2019-06-07T07:19:14Z</cp:lastPrinted>
  <dcterms:created xsi:type="dcterms:W3CDTF">2019-03-03T15:20:03Z</dcterms:created>
  <dcterms:modified xsi:type="dcterms:W3CDTF">2023-02-22T06:41:18Z</dcterms:modified>
</cp:coreProperties>
</file>